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C:\Users\ogalvans\Documents\"/>
    </mc:Choice>
  </mc:AlternateContent>
  <xr:revisionPtr revIDLastSave="0" documentId="8_{B7294E2D-31C2-4B9F-8603-89AD204D0160}" xr6:coauthVersionLast="36" xr6:coauthVersionMax="36" xr10:uidLastSave="{00000000-0000-0000-0000-000000000000}"/>
  <bookViews>
    <workbookView xWindow="0" yWindow="0" windowWidth="28800" windowHeight="12225" xr2:uid="{00000000-000D-0000-FFFF-FFFF00000000}"/>
  </bookViews>
  <sheets>
    <sheet name="PLAN DE ACION II TRIM" sheetId="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'PLAN DE ACION II TRIM'!$A$4:$BP$105</definedName>
    <definedName name="Dependencias">[1]Dependencias!$B$2:$B$11</definedName>
    <definedName name="DimensionesMIPG">[1]DimensionesMIPG!$B$2:$B$9</definedName>
    <definedName name="Fuentes">#REF!</definedName>
    <definedName name="ObjetivosE">[1]Objetivos!$B$2:$B$6</definedName>
    <definedName name="ObjetivosS">[1]ObSectoriales!$A$2:$A$4</definedName>
    <definedName name="Periodicidad">[1]Frecuencia!$B$2:$B$7</definedName>
    <definedName name="Procesos">[1]Procesos!$B$2:$B$23</definedName>
    <definedName name="TipoIndicador">[1]TipoIndicador!$B$2:$B$4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Y98" i="4" l="1"/>
  <c r="X92" i="4" l="1"/>
  <c r="X91" i="4"/>
  <c r="Y90" i="4"/>
  <c r="X71" i="4" l="1"/>
  <c r="X70" i="4"/>
  <c r="X69" i="4"/>
  <c r="X68" i="4"/>
  <c r="Y13" i="4" l="1"/>
  <c r="U71" i="4" l="1"/>
  <c r="U70" i="4"/>
  <c r="U69" i="4"/>
  <c r="U68" i="4"/>
  <c r="U67" i="4"/>
  <c r="U21" i="4"/>
  <c r="U20"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3" i="4" l="1"/>
  <c r="A84" i="4" s="1"/>
  <c r="A85" i="4" s="1"/>
  <c r="A86" i="4" l="1"/>
  <c r="A87" i="4" s="1"/>
  <c r="A88" i="4" s="1"/>
  <c r="A89" i="4" s="1"/>
  <c r="A90" i="4" s="1"/>
  <c r="A91" i="4" s="1"/>
  <c r="A92" i="4" s="1"/>
  <c r="A93" i="4" s="1"/>
  <c r="A94" i="4" s="1"/>
  <c r="A95" i="4" s="1"/>
  <c r="A96" i="4" s="1"/>
  <c r="A97" i="4" s="1"/>
  <c r="A98" i="4" s="1"/>
  <c r="A99" i="4" s="1"/>
  <c r="A100" i="4" s="1"/>
  <c r="A101" i="4" s="1"/>
  <c r="A102" i="4" s="1"/>
  <c r="A103" i="4" s="1"/>
  <c r="A104" i="4" s="1"/>
  <c r="A105" i="4" s="1"/>
</calcChain>
</file>

<file path=xl/sharedStrings.xml><?xml version="1.0" encoding="utf-8"?>
<sst xmlns="http://schemas.openxmlformats.org/spreadsheetml/2006/main" count="2136" uniqueCount="754">
  <si>
    <t>PLAN DE ACCIÓN 2023
SUPERINTENDENCIA DEL SUBSIDIO FAMILIAR SSF 2022
Decreto 612 de 2018 "Por eI cuaI se fijan directrices para Ia integración de los planes institucionales y estratégicos al Plan de Acción por parte de las entidades del Estado"</t>
  </si>
  <si>
    <t>Actualización V.3</t>
  </si>
  <si>
    <t>SEGUIMIENTO II TRIMESTRE DE 2023</t>
  </si>
  <si>
    <t>LÍNEA</t>
  </si>
  <si>
    <t>OBJETIVOS SECTORIALES</t>
  </si>
  <si>
    <t>Cod_Objetivo_Estratégico</t>
  </si>
  <si>
    <t>OBJETIVO ESTRATÉGICO</t>
  </si>
  <si>
    <t>ESTRATEGIA</t>
  </si>
  <si>
    <t>DIMENSIONES DEL MODELO INTEGRADO DE PLANEACIÓN Y GESTIÓN</t>
  </si>
  <si>
    <t>POLITICAS MIPG Vr.4</t>
  </si>
  <si>
    <t>DEPENDENCIA RESPONSABLE</t>
  </si>
  <si>
    <t>PROCESO</t>
  </si>
  <si>
    <t>ACCIONES</t>
  </si>
  <si>
    <t>FECHA DE INICIO</t>
  </si>
  <si>
    <t>FECHA DE FINALIZACIÓN</t>
  </si>
  <si>
    <t xml:space="preserve">PRODUCTO </t>
  </si>
  <si>
    <t xml:space="preserve">TIPO DE SEGUIMIENTO (Por Entregable, por Oferta, por Demanda </t>
  </si>
  <si>
    <t>NOMBRE DEL INDICADOR</t>
  </si>
  <si>
    <t>META ANUAL</t>
  </si>
  <si>
    <t>TIPOLOGÍA DEL INDICADOR</t>
  </si>
  <si>
    <t>FÓRMULA DE CÁLCULO Y DESCRIPCIÓN</t>
  </si>
  <si>
    <t>FRECUENCIA DE MEDICIÓN</t>
  </si>
  <si>
    <t>FUENTE DE FINANCIACIÓN</t>
  </si>
  <si>
    <t>MONTO  ANUAL ESTIMADO</t>
  </si>
  <si>
    <t>ARTICULACIÓN PLANES DECRETO 612 DE 2018</t>
  </si>
  <si>
    <t>DESCRIPCIÓN DE LAS ACTIVIDADES REALIZADAS</t>
  </si>
  <si>
    <t>RESULTADO DEL INDICADOR</t>
  </si>
  <si>
    <t>MONTO EJECUTADO
(OBLIGACIONES)</t>
  </si>
  <si>
    <t>EVIDENCIAS Y SOPORTES</t>
  </si>
  <si>
    <t xml:space="preserve">NOMBRE DEL FUNCIONARIO QUE REPORTO </t>
  </si>
  <si>
    <t>Garantizar los derechos fundamentales del trabajo y fortalecer el dialogo social</t>
  </si>
  <si>
    <t>OE1</t>
  </si>
  <si>
    <t>Promover la universalización de los beneficios del sistema de Subsidio familiar, mediante el fomento de acciones solidarias y participativas, incluso de ajuste normativo, así como de gestión de recursos que faciliten el acceso y amplíe el impacto a la población más vulnerable, con énfasis en los habitantes de la ruralidad, los adultos mayores, las mujeres y la niñez de Colombia.</t>
  </si>
  <si>
    <t>Agenciar la construcción de una política pública del sistema de subsidio familiar orientada a la universalidad con criterios de solidaridad.</t>
  </si>
  <si>
    <t>5. Información y Comunicación</t>
  </si>
  <si>
    <t>5.2 Transparencia, Acceso a la Información Pública y Lucha Contra la Corrupción</t>
  </si>
  <si>
    <t>Despacho Superintendente del Subsidio Familiar</t>
  </si>
  <si>
    <t>Comunicación Pública</t>
  </si>
  <si>
    <t>A.1. Crear cuatro (4) documentos: Estrategia de Comunicación, Redes Sociales, Diseños Institucionales y diseños publicados redes que direccionen las actividades de comunicación para que la ciudadanía colombiana conozca del subsidio familiar y de los beneficios de pertenecer al sistema.</t>
  </si>
  <si>
    <t>Documentos</t>
  </si>
  <si>
    <t>Por entregable</t>
  </si>
  <si>
    <t>Documentos realizados</t>
  </si>
  <si>
    <t>Eficiencia/Gestión</t>
  </si>
  <si>
    <t>Número de Documentos que contengan la Estrategia de Comunicación, Redes Sociales, Diseños Institucionales, diseños publicados redes realizados</t>
  </si>
  <si>
    <t>Anual</t>
  </si>
  <si>
    <t>Inversión</t>
  </si>
  <si>
    <t>N/A</t>
  </si>
  <si>
    <t>Plan Anticorrupción y de Atención al Ciudadano</t>
  </si>
  <si>
    <t>Los documentos se van produciendo y se relacionan trimestralmente para consolidar cada uno al final de la vigencia.</t>
  </si>
  <si>
    <t>JOHN GAVIRIA MARÍN</t>
  </si>
  <si>
    <t>Fortalecer el sistema de protección social y seguridad social en materia de subsidio familiar</t>
  </si>
  <si>
    <t>OE2</t>
  </si>
  <si>
    <t>Fortalecer la inspección vigilancia y control del Sistema del Subsidio Familiar para promover mayor cobertura y calidad de los servicios sociales, con enfoque étnico, diferencial, territorial, de protección de la naturaleza y de los derechos humanos, como pilares fundamentales para contribuir al logro de la paz total</t>
  </si>
  <si>
    <t>Implementar un sistema de alertas que permita detectar riesgos de infracción basado en un modelo de IVC preventivo, simultaneo y posterior, a partir de la cualificación del talento humano para la gestión del sistema del subsidio familiar, inclusivo, con enfoque diferencial, protector del medio ambiente y de los derechos humanos</t>
  </si>
  <si>
    <t>A.2. Elaborar los diseños institucionales solicitados por las áreas de la Superintendencia para ser publicados en los diferentes canales institucionales.</t>
  </si>
  <si>
    <t>Diseños institucionales</t>
  </si>
  <si>
    <t>Por demanda</t>
  </si>
  <si>
    <t>Diseños realizados</t>
  </si>
  <si>
    <t>Número de diseños institucionales  realizados/ número diseños institucionales solicitados por las áreas</t>
  </si>
  <si>
    <t>Trimestral</t>
  </si>
  <si>
    <t>Plan Anual de Adquisiciones
Plan Anticorrupción y de Atención al Ciudadano</t>
  </si>
  <si>
    <t>Se realizaron 23 diseños sobre: Banner quejas o denuncias, Ruta Macondo, Cápsulas Ciudadanas, Actualización Plantillas, Revista Institucional, Infografía Mes del Niño, Infografía Dìa del Trabajo,  Mecanismos de Participación Ciudadana, Rediseño Carta de Trato Digno, Canastas de Paz - Girardot,  Diseños Popularízate, Invitaciones Rendición de Cuentas, Informe Rendición de Cuentas.</t>
  </si>
  <si>
    <t>Documento PDF evidencias I Trimestre. Documento Excel evicencias solicitudes diseños-</t>
  </si>
  <si>
    <t>Establecer un gobierno de datos que permita ejercer las actividades de Inspección, Vigilancia y Control, mediante la actualización de los procesos internos, garantizando la modernización, fortalecimiento, uso y apropiación de los sistemas de información, evaluando la integración de tendencias tecnológicas de manera eficiente y eficaz. </t>
  </si>
  <si>
    <t>Integrar a los actores del Sistema del Subsidio Familiar para evaluar las ventajas comparativas territoriales que permitan identificar mayores capacidades productivas y de trabajo.</t>
  </si>
  <si>
    <t>A.3. Realizar las actividades de prensa (boletines, acompañamiento eventos) para difundir la información institucional.</t>
  </si>
  <si>
    <t>Boletines</t>
  </si>
  <si>
    <t>Boletines realizados</t>
  </si>
  <si>
    <t>Número de actividades de prensa (boletines, acompañamiento eventos) realizados/ número actividades de prensa (boletines, acompañamiento programados</t>
  </si>
  <si>
    <t xml:space="preserve">Las actividades de Prensa fueron 16: Columna El País. Fortalecimiento servicios discapacidad, Inversiones Educación, Agencias de Empleo Cajas, Inversiones Educación, Ruta Macondo, Visita Santander, </t>
  </si>
  <si>
    <t>Documento PDF evidencias I Trimestre.</t>
  </si>
  <si>
    <t>Modernizar los procesos de la Entidad, por medio de la implementación de tecnologías de la información, que permitan el desarrollo de la gestión del conocimiento y la innovación, fortaleciendo el talento humano para que el Sistema del Subsidio Familiar cumpla con los estándares de calidad establecidos, para lograr un impacto social en los hogares colombianos. </t>
  </si>
  <si>
    <t>A.4. Transmitir mensajes en video clips a través de las redes sociales sobre las acciones de IVC de la Superintendencia y de actividades del sistema de subsidio familiar.</t>
  </si>
  <si>
    <t xml:space="preserve">Transmision de mensajes </t>
  </si>
  <si>
    <t>Transmisiones realizadas</t>
  </si>
  <si>
    <t xml:space="preserve">Número de mensajes transmitidos en video clips a través de las redes sociales </t>
  </si>
  <si>
    <t>Este recurso no se ha ejecutado porque los videos se han producido in house y la rendición de cuentas se hará en julio. Aunque a junio se comprometieron 30 millones para convocar la transmisión de la rendición de cuentas.
Se emitieron 9 videos sobre Canastas de Paz, Pacto por la Niñez y la Adolescencia, Invitación vacaciones en centros de las Cajas, Patria Potestad, Popularízate, Ruta Macondo y Construcción en Sitio Propio.</t>
  </si>
  <si>
    <t xml:space="preserve">A.5. Transmisión de las Audiencias Publicas de Rendición de Cuentas </t>
  </si>
  <si>
    <t>Transmisión de la audiencia publica de rendición de cuentas</t>
  </si>
  <si>
    <t>Audiencias realizadas</t>
  </si>
  <si>
    <t>Número de  transmisiones de las audiencias publicas de rendición de cuentas realizadas</t>
  </si>
  <si>
    <t>Semestral</t>
  </si>
  <si>
    <t>n/a</t>
  </si>
  <si>
    <t>La Audiencia Pùblica de Rendición de Cuentas se realizará el 12 de julio</t>
  </si>
  <si>
    <t>A.6. Realizar las publicaciones en las redes sociales de la Superintendencia del subsidio familiar</t>
  </si>
  <si>
    <t>Publicaciones redes sociales</t>
  </si>
  <si>
    <t>Publicaciones Institucionales realizadas</t>
  </si>
  <si>
    <t>Número de publicaciones institucionales realizadas/ número publicaciones institucionales programadas</t>
  </si>
  <si>
    <t>Las publicaciones en redes fueron: Canastas de Paz, Presencia Institucional en la Guajira, lenguaje incluyente, revista institucional, derechos y deberes, Pacto por la Transparencia, pensionados, Niñez, lenguas indígenas, Rendición de Cuentas, etc.</t>
  </si>
  <si>
    <t>OE4</t>
  </si>
  <si>
    <t>Diseñar e implementar políticas y lineamientos en la entidad, para articular los procesos internos del Sistema de Gestión de Calidad, en busca de un eficiente desarrollo del sistema del subsidio familiar, en garantía de la mejora continua</t>
  </si>
  <si>
    <t>A.7. Realizar el seguimiento a la matriz ITA de la Procuraduría para el cumplimiento legal de la información publicada en el Portal Corporativo.</t>
  </si>
  <si>
    <t>Informe de cumplimiento de la matriz ITA</t>
  </si>
  <si>
    <t>Informe realizado</t>
  </si>
  <si>
    <t>Número de informes de cumplimiento de la matriz ITA</t>
  </si>
  <si>
    <t xml:space="preserve">Funcionamiento  </t>
  </si>
  <si>
    <t>Se publicó el informe de la Matriz ITA en el Portal Corporativo.</t>
  </si>
  <si>
    <t>Documento PDF informe y Excel evidencias. https://www.ssf.gov.co/web/guest/transparencia/planeacion/pol%C3%ADticas-estrategias-y-manuales/estrategias/estrategia-de-comunicaciones</t>
  </si>
  <si>
    <t>A.8. Realizar la publicación en los diferentes canales institucionales de las piezas didácticas, de comunicación y de apoyo a las áreas de la Superintendencia</t>
  </si>
  <si>
    <t>Documento</t>
  </si>
  <si>
    <t>Número de Documento que contenga la publicación en los diferentes canales institucionales de las piezas didácticas, de comunicación y de apoyo a las áreas de la Superintendencia</t>
  </si>
  <si>
    <t>El documento se va actualizando con corte a cada trimestre para llegar a la publicación definitiva al finalizar la vigencia.</t>
  </si>
  <si>
    <t>2 Direccionamiento Estratégico y Planeación</t>
  </si>
  <si>
    <t>2.2 Gestión Presupuestal y Eficiencia del Gasto Público</t>
  </si>
  <si>
    <t>Oficina Asesora de Planeación</t>
  </si>
  <si>
    <t>Planeación Institucional</t>
  </si>
  <si>
    <t>A1. Acompañar la formulación, ejecución y seguimiento a los Proyectos de Inversión</t>
  </si>
  <si>
    <t>Informe de ejecución presupuestal</t>
  </si>
  <si>
    <t>Informe de ejecución</t>
  </si>
  <si>
    <t>Eficiencia Gestión</t>
  </si>
  <si>
    <t>N° de informes realizados</t>
  </si>
  <si>
    <t>Plan Anual de Adquisiciones</t>
  </si>
  <si>
    <t xml:space="preserve"> 1. Se realizaron las mesas de trabajo  con Ministerio de trabajo,  DNP y las áreas pertinentes de la SSF para la sustentación y lograr la viabilidad de los proyectos de inversión, así:  actualización de 3 proyectos de inversión (TIC, IVC y MIPG) y la formulación de 2 nuevos proyectos (Diseño, construcción y puesta en marcha del Tanque de Pensamiento para el  SSF de Colombia y  Fortalecimiento del Relacionamiento con el Ciudadano y los Grupos de Valor en la Atención, Promoción, Protección y Participación con la Superintendencia del Subsidio Familiar a Nivel Nacional)
2.Se realizó el registro de los avances financieros y fisicos de los proyectos de inversión vigencia 2023 a través de la plataforma PIIP del DNP, correspondiente al II trimestre.
</t>
  </si>
  <si>
    <t>1, Documentos de justificación finales de los Proyectos de Inversión 2024
2, Correos de reporte mensual del registro en PIIP.</t>
  </si>
  <si>
    <t>MARIA TERESA VALVERDE RIVERA
BLANCA LUCIA SANCHEZ TORRES</t>
  </si>
  <si>
    <t>3. Gestión con Valores para Resultados</t>
  </si>
  <si>
    <t>3.1 Fortalecimiento Organizacional y Simplificación de Procesos</t>
  </si>
  <si>
    <t>A2. Fortalecer la implementación del Sistema de Gestión de Calidad</t>
  </si>
  <si>
    <t>Plan de Trabajo</t>
  </si>
  <si>
    <t>Plan de Trabajo ejecutado</t>
  </si>
  <si>
    <t>N° de actividades realizadas / N° de actividades programadas * 100%</t>
  </si>
  <si>
    <t xml:space="preserve">se realizaron veinticinco actividades programadas en el plan de trabajo de la OAP, con cumplimiento  del 100 % en el periodo reportado II trimestre, detalladas en los componentes de  1. Auditoría de seguimiento No 2, 2. Herramienta de calidad, 3. Gestión servicio no conforme , 4. Planificación del cambio, y 5. Revisión por la dirección	</t>
  </si>
  <si>
    <t>Auditoría Externa de seguimiento</t>
  </si>
  <si>
    <t>Informe de Auditoria</t>
  </si>
  <si>
    <t>Número de certificación</t>
  </si>
  <si>
    <t>se encuentra proyectada para realizarse en el IV trimestre del año 2023</t>
  </si>
  <si>
    <t>4. Evaluación de Resultados</t>
  </si>
  <si>
    <t>4.1 Seguimiento y Evaluación del Desempeño Institucional</t>
  </si>
  <si>
    <t>A3. Fortalecer la implementación del MIPG</t>
  </si>
  <si>
    <t>Plan Anual de Adquisiciones
Plan Anticorrupción y Atención al Ciudadano</t>
  </si>
  <si>
    <t>Se realizó seguimiento al avance de la implementación del Modelo Integrado de Planeación y Gestión, se genero informe con el resultado del seguimiento en cada una de las políticas, así mismo, se preparo el plan de trabajo con los lineamientos para el diligenciamiento del FURAG 2022, por otra parte, se esta diseñando un documento guia para la implementación del modelo,</t>
  </si>
  <si>
    <t>Matriz resultado seguimiento autodiagnosticos
Informe resultado de seguimiento
Plan de trabajo FUARG
Guia para la implementación del modelo</t>
  </si>
  <si>
    <t>Sandra Milena Bernal</t>
  </si>
  <si>
    <t>CO1</t>
  </si>
  <si>
    <t>A4. Fortalecer la implementación del Plan Anticorrupción y de Atención al Ciudadano, con sus seis (6) componentes (Racionalización de trámites, rendición de cuentas, transparencia y acceso a la información, riesgos de corrupción, servicio al ciudadano e iniciativas adicionales)</t>
  </si>
  <si>
    <t>Reunión de preparación de Audiencia de Rendición de Cuentas sem1-2023
Creación y envío de plantilla PAAC para el diligenciamiento por parte de las áreas.
Creación de instructivo para diligenciamiento del PAAC según lineamientos del DAFP.
Reunión con TIC para revisión del menú PARTICIPA de la página web de la entidad.
Reunión con TIC para revisión del portal web.
Reunión para ajustar la plantilla PAAC 2023
Desarrollo de documento de estrategias y metodologías para Transparencia.
Creación de infografía para lineamientos PACC 2023
Reunión de revisión de Audiencia de Rendición de Cuentas 2023-1
Reunión para organización y socialización de envío de invitaciones a la Audiencia de RdeC.
Consolidación de Informe de Audiencia de RdeC 2023-1
Se creó el informe de encuesta de Transparencia, aplicado a toda la entidad.
Se diseñó la infografía de invitaación a consultar el informe de RdeC 2023-1
Se desarrollo el documento de lineamientos para el diseño e implementación de mecanismos de Medición en la SSF
Se actualizó la matriz de espacios de participación ciudadanda.
Se avanzó en la construcción del documento de Estrategia de Participación Ciudadana 2023.
Avance del documento de caracterización de grupos de valor y de interés de la SSF
Se desarrolló la matriz de estrategia para la racionalización de trámites.
Se adelantó la matriz de inventarios de Trámites y OPAs de la entidad.
Se realizaron mesas de trabajo para la actualización de los componentes del SGC
Se iniciaron las mesas de trabajo para la revisión y actualización de los riesgos de gestión y corrupción para cada uno de los procesos de la entidad
Se inició la revisión y actualización de los controles para mitigar los riesgos de gestión para cada proceso de la entidad.
Se elabora borrador para la actualización de la política de gestión de riesgos de la entidad para incluir el componente de riesgos fiscales
Se elabora el borrador para la actualización del manual de riesgos de la entidad</t>
  </si>
  <si>
    <t xml:space="preserve">Acta 7 - reunión preparación Audiencia RdeC - Mayo 2023
Cronograma de Trabajo - Audiencia de Rendición de Cuentas 2023-1
Formato PAAC SSF2023
Instructivo PAAC
Acta 11 - reunión revisión menú PARTICIPA - Mayo 2023
Acta 13 - reunión revisión portal web - Mayo 2023
Acta 3 - Reunión de actualización de plantilla PAAC - Mayo 2023
DOC FINAL ESTRATEGIAS Y METODOLOGIAS PARA TRANSPARENCIA
Infografía PAAC - 2023
Acta 1 - Revisión Audiencia RdeC - 06  junio 2023
Acta 3 - Organización y envío de invitaciones a RdeC - 09 de junio 2023
Informe Rendicion de Cuentas 2023-1
Informe de  Ecuesta LEY TRANSPARENCIA - 2023
Afiche de invitación a consultar Informe RdeC 2023-1
Lineamientos de MEDICIÓN en la SSF
Matriz de Espacios de Participación Ciudadana corte 30062023
Avance en la Estrategia de Participación Ciudadana 2023
Avance del documento Caracterización de Grupos de Valor y Grupos de Interés 2023
Matriz de Estrategia para la racionalización de trámites
Inventario de Trámites y OPAS 2023
Acta actualización del objetivo del procesos control Control fin
Acta actualización del objetivo del procesos control Gestión Jurídica
Borrador Manual de Gestión Integral de Riesgos 2023
Acta Seguimiento Componentes SGC
Acta de la revisión de los controles del proceso de Control Financiero y Contable
Borrador política de administración del Riesgo 2023
Acta_2
Acta_1
Acta de la revisión de los componentes del procseo de Gestión Jurídica </t>
  </si>
  <si>
    <t>Javier Ruiz</t>
  </si>
  <si>
    <t>A5. Acompañar la formulación, aprobación y seguimiento a los riesgos de gestión, corrupción y seguridad de la información</t>
  </si>
  <si>
    <t>Se realizaron mesas de trabajo para la actualización de los componentes del SGC
Se iniciaron  las mesas de trabajo para la revisión y actualuzación de los riesgos de gestión para cada uno de los procesos de la entidad
Se iniciaron  las mesas de trabajo para la revisión y actualuzación de los riesgos de corrupción para cada uno de los procesos de la entidad.
Se inició la revisión y actualización de los controles para mitigar los riesgos de gestión para cada proceso de la entidad.
Se inició la revisión y actualización de los controles para mitigar los riesgos de corrupción para cada proceso de la entidad.
Se elabora borardor para la actualización de la política de gestión  de riesgos de la entidad para incluir el componente de riesgos fiscales
Se elabora el borrador para la actualización del manual de riesgos de la entidad</t>
  </si>
  <si>
    <t>$41.333.333</t>
  </si>
  <si>
    <t>Actas de mesas de trabajo
Archivos de mapas de riesgos de gestión y corrupción
Borardor Manual de riesgos 2023
Borardor política de riesgos 2023</t>
  </si>
  <si>
    <t>Rodrigo Barrero Muñoz</t>
  </si>
  <si>
    <t>2.1 Política de Planeación Institucional</t>
  </si>
  <si>
    <t>A6. Acompañar la formulación, aprobación y seguimiento de la Planeación Estratégica de la Superintendencia del Subsidio Familiar (Plan Estratégico Sectorial, Plan Estratégico Institucional, Plan de Acción Institucional, y Plan Anricorrupción y de Servicio al Ciudadano)</t>
  </si>
  <si>
    <t>Se dio continuidad a la etapa de formulación del plan estregico institucional, para ello se presento al Comité Institucional de Gestión y Desempeño  la misión, visión, objetivos y estrategias institucionales, igualmente las acciones y metas proyectadas por cada lider de proceso.</t>
  </si>
  <si>
    <t>Documentos planeación estregica</t>
  </si>
  <si>
    <t>A.7 Desarrollo un ejercicio de AE en la vigencia 2023</t>
  </si>
  <si>
    <t>Desarrollo de un ejercicio de AE 2023</t>
  </si>
  <si>
    <t>Entregables de ejercicio de  AE 2023</t>
  </si>
  <si>
    <t>Producto</t>
  </si>
  <si>
    <t>Unidad</t>
  </si>
  <si>
    <t>Plan Estrategico de Tecnologias de la Información y las Comunicaciones (PETI)</t>
  </si>
  <si>
    <t>a) Las primeras actividades que se desarrollaron para iniciar la identificación de los cuatro procesos que estarán dentro del ejercicio de arquitectura empresarial, Fueron las actividades de planeación estratégica, en donde se definen los nuevos objetivos estratégicos y estrategias de la entidad, con esto, Se comienza a priorizar y a definir cuáles van a ser los procesos. Por último como aclaración y con el fin de tener claridad de la Arquitectura objetivo para la entidad, 4 integrantes del equipo de planeación estratégica hacen parte del equipo de Arquitectura empresarial.
b) Proceso de incorporación de 2 contratistas a partir de la primera semana de Julio como Arquitecto líder y Arquitecto de Información.</t>
  </si>
  <si>
    <t>* Informe Ejecución de la PE.
* CDP Arquitecto e Información
* CDP Arquitecto líder</t>
  </si>
  <si>
    <t xml:space="preserve">Emanuel de la Rosa </t>
  </si>
  <si>
    <t>A.8 Adoptar institucionalmente el Gobierno de Arquitectura Empresarial</t>
  </si>
  <si>
    <t>Adopción del Gobierno de Arquitectura Empresarial</t>
  </si>
  <si>
    <t>Documento Institucional de adopción del Gobierno de Arquitectura Empresarial</t>
  </si>
  <si>
    <t>a) Definición y creación de un documento borrador dando a conocer la creación de una Mesa Técnica de Arquitectura empresarial de la Superintendencia del Subsidio Familiar, adscrita al Comité Institucional de Gestión y Desempeño, con el propósito de planear, ejecutar, hacer seguimiento, socializar y reportar ante el Comité Institucional de Gestión y Desempeño el estado de los ejercicios de arquitectura Empresarial de la Superintendencia del Subsidio Familiar.
b) Se inicia la generación del procedimiento borrador de arquitectura empresarial, en el cual, se empiezan a definir las condiciones generales, actividades y las fases por las cuales se establecerán los ejercicios de arquitectura empresarial.</t>
  </si>
  <si>
    <t>* Documento Borrador Mesa Técnica de Arquitectura Empresarial en la Superintendencia del Subsidio Familiar
* Procedimiento Borrador de Arquitectura empresarial.</t>
  </si>
  <si>
    <t>Oficina de las Tecnologías de Información y Comunicación</t>
  </si>
  <si>
    <t>Gestión de Sistemas de Información</t>
  </si>
  <si>
    <t>A.9 Implementar un proyecto de AE del portafolio de proyectos del ejercicio de AE 202</t>
  </si>
  <si>
    <t>Implementación de un proyecto de AE</t>
  </si>
  <si>
    <t>Proyecto implementado y en servicio</t>
  </si>
  <si>
    <r>
      <t xml:space="preserve">- Contrato 285 de 2022 prorrogado 30 de abril de 2023. Pendiente entregable portafolio de proyectos de Arquitectura Empresarial.
- Ejercicio de Arquitectura Empresarial 2022 en fase final de la implementación del proyecto de automatización del  procedimiento plan de acción institucional.
- Obligaciones con Recursos Vigencia 2023: $0
</t>
    </r>
    <r>
      <rPr>
        <b/>
        <sz val="11"/>
        <rFont val="Calibri"/>
        <family val="2"/>
        <scheme val="minor"/>
      </rPr>
      <t>Contratista                                                       Obligaciones          Contrato</t>
    </r>
    <r>
      <rPr>
        <sz val="11"/>
        <rFont val="Calibri"/>
        <family val="2"/>
        <scheme val="minor"/>
      </rPr>
      <t xml:space="preserve">
</t>
    </r>
  </si>
  <si>
    <t>María Alejandra Corredor</t>
  </si>
  <si>
    <t>8. Evaluación de Resultados</t>
  </si>
  <si>
    <t>Direccionamiento Estratégico</t>
  </si>
  <si>
    <t xml:space="preserve">A.10 Preparar y consolidar la revisión por la dirección de la gestión  como mecanismo de seguimiento y evaluación Institucional  </t>
  </si>
  <si>
    <t>Informe de revisión por la dirección preparado y consolidado con las entradas requeridas</t>
  </si>
  <si>
    <t>Documento de revisión por la dirección</t>
  </si>
  <si>
    <t>Eficacia/Producto</t>
  </si>
  <si>
    <t>1=Documento de revisión por la dirección
0=Sin avance</t>
  </si>
  <si>
    <t>Todos los planes</t>
  </si>
  <si>
    <t>No aplica para el periodo a reportar</t>
  </si>
  <si>
    <t>3.4 Defensa Jurídica</t>
  </si>
  <si>
    <t>Oficina Asesora Jurídica</t>
  </si>
  <si>
    <t>Gestión Jurídica</t>
  </si>
  <si>
    <t>A1. En el marco del espacio "un café con jurídica" realizar mesas de trabajo con las áreas en temas de interés, una (1) por semestre.</t>
  </si>
  <si>
    <t xml:space="preserve">
Realizar capacitaciónes  y/o mesas de trabajo en temas jurídicos semestralmente con las diferentes áreas de la Entidad.. </t>
  </si>
  <si>
    <t>Por Oferta</t>
  </si>
  <si>
    <t>Capacitaciones realizadas</t>
  </si>
  <si>
    <t>Capacitación realizada =1</t>
  </si>
  <si>
    <t>trimestral</t>
  </si>
  <si>
    <t>Funcionamiento</t>
  </si>
  <si>
    <t>Plan Anticorrupción y Atención al Ciudadano</t>
  </si>
  <si>
    <t xml:space="preserve">El día 19 de mayo de 2023 a las 8:30 a.m., se realizó una terturlia llamada: Tinto Jurídico,  realizada con algunos participantes del equipo para la Responsabilidad Administrativa  de la Superintendencia Delegada para la Responsabilidad Administrativa y las  Medidas Especiales, donde se trato eje prinicipal el tema de lacanducidad de la facultad sancionatoria en virtud del articulo 52 de la Ley 1411 de 2011. </t>
  </si>
  <si>
    <t xml:space="preserve">no  aplica </t>
  </si>
  <si>
    <t>Se adjunta acta de reunión y plantilla de  asistencia de la Terturlia: Tinto Jurídico del 19 de mayo de 2023.</t>
  </si>
  <si>
    <t xml:space="preserve">Paola Andrea Gómez Díaz </t>
  </si>
  <si>
    <t>A2. Realizar un seminario en materia de defensa juridica, cultura de legalidad,  previsión del daño antijuridico y otros temas normativos.</t>
  </si>
  <si>
    <t xml:space="preserve">Seminario en materia de defensa jurídica, cultura de legalidad,  previsión del daño antijurídico y otros temas normativos.
</t>
  </si>
  <si>
    <t>Por Entregable</t>
  </si>
  <si>
    <t xml:space="preserve">Informe del seminario en temas jurídicos realizados. </t>
  </si>
  <si>
    <t>Informe del seminario realizado =1</t>
  </si>
  <si>
    <t>Plan Anticorrupción y Atención al Ciudadano - Plan institucional de capacitación</t>
  </si>
  <si>
    <t xml:space="preserve">El Seminario en materia de defensa jurídica, cultura de legalidad, prevensión  del daño antijurñidica y otros temas normativos se encuentra establecido para el tercer trimestre del año 2023. </t>
  </si>
  <si>
    <t xml:space="preserve"> no aplica</t>
  </si>
  <si>
    <t xml:space="preserve">no aplica </t>
  </si>
  <si>
    <t>3.5 Mejora Normativa</t>
  </si>
  <si>
    <t>A3. Diseño, estructuración e implementación del proceso tecnológico de relatorias de la Superintendencia del Subsidio Familiar.</t>
  </si>
  <si>
    <t xml:space="preserve">Implementación de la Plataforma de Relatorias de la entidad. </t>
  </si>
  <si>
    <t xml:space="preserve">Plataforma de relatorias. </t>
  </si>
  <si>
    <t xml:space="preserve">Avance en plan de trabajo propuesto para la formulación de la herramienta. </t>
  </si>
  <si>
    <t>Plan Anticorrupción y Atención al Ciudadano - Plan de Segiridad y privacidad de la información</t>
  </si>
  <si>
    <r>
      <t xml:space="preserve">  Se realizaron diferentes reuniones, entre las más relevantes están: </t>
    </r>
    <r>
      <rPr>
        <b/>
        <sz val="11"/>
        <rFont val="Calibri"/>
        <family val="2"/>
        <scheme val="minor"/>
      </rPr>
      <t>Mes de Abril de 2023</t>
    </r>
    <r>
      <rPr>
        <sz val="11"/>
        <rFont val="Calibri"/>
        <family val="2"/>
        <scheme val="minor"/>
      </rPr>
      <t xml:space="preserve">: Una vez desarrollada la reunión con la OFICINA  TIC se podrá determinar si es viable la consolidación de la herramienta con  el equipo técnico que cuenta la entidad, si efectivamente el sistema de filtro de la información satisface las necesidades que la oficina jurídica requiere para socializar la información, o si por el contrario se deberán realizar gestiones con agencias de cooperación internacional para la búsqueda de recursos en aras de contratar la Empresa de Servicios Tecnológicos VLEX. </t>
    </r>
    <r>
      <rPr>
        <b/>
        <sz val="11"/>
        <rFont val="Calibri"/>
        <family val="2"/>
        <scheme val="minor"/>
      </rPr>
      <t>Mes de Mayo 2023:  E</t>
    </r>
    <r>
      <rPr>
        <sz val="11"/>
        <rFont val="Calibri"/>
        <family val="2"/>
        <scheme val="minor"/>
      </rPr>
      <t>n mes de mayo de 2023 se realizaron 5 reuniones los días 5, 10, 19, y 26, su objetivo se encuentran en el documento adjunto</t>
    </r>
    <r>
      <rPr>
        <b/>
        <sz val="11"/>
        <rFont val="Calibri"/>
        <family val="2"/>
        <scheme val="minor"/>
      </rPr>
      <t xml:space="preserve">. Mes de Junio 2023: </t>
    </r>
    <r>
      <rPr>
        <sz val="11"/>
        <rFont val="Calibri"/>
        <family val="2"/>
        <scheme val="minor"/>
      </rPr>
      <t>En el mes de junio de 2023 se realizó el seguimiento a la herramienta para ingreso de metadatos NITRO PDF. En compañía de la Oficina TIC se llevó a cabo la capacitación a las abogadas Blanca Enciso y Rocío Novoa en la herramienta Nitro para la inclusión de la metadata, y se realizó la instalación del aplicativo en estos dos equipos.
Se realizó el ejercicio de la documentación en la metadata y se verificó que el diligenciamiento no puede ser tan célere, en razón a que muchos de los conceptos no tienen claridad del problema jurídico y se debe validar a detalle de que es cada tema. Como parte de la estrategia de diligenciamiento se indica que se ha venido trabajando en Word y pdf con el fin de facilitar el llenado de la data, sin embargo, se consulta como se puede ver toda la ficha completa porque en la herramienta Nitro solo se ve el último dato que digitaron.</t>
    </r>
  </si>
  <si>
    <t xml:space="preserve">se adjunta documento de informe  de avance </t>
  </si>
  <si>
    <t xml:space="preserve">A4. Atención a Derechos de Petición, Tutelas Constitucionales y Conceptos Jurídicos. </t>
  </si>
  <si>
    <t>Respuestas derechos de peticón, tutela constitucionales y concepros jurídcios</t>
  </si>
  <si>
    <t>Solicitudes tramitadas</t>
  </si>
  <si>
    <t>Solicitudes tramitadas / Total de Peticiones recibidas</t>
  </si>
  <si>
    <t>Se recibieron un total de 277 solicitudes en lel segundo trimestre del año 2023.  Se encuentran 27 en trámite.</t>
  </si>
  <si>
    <t xml:space="preserve">se adjunta base de correspondencia </t>
  </si>
  <si>
    <t>A5. Adelantamiento del Proceso de cobro Coactivo y Persuasivo.</t>
  </si>
  <si>
    <t>Control y seguimiento a los Procesos de Cobro Coactivo y Persuasivo.</t>
  </si>
  <si>
    <t>Por demanmda</t>
  </si>
  <si>
    <t xml:space="preserve">Impulso procesal </t>
  </si>
  <si>
    <t>Numero de expedientes tramitados / Numero total de expedientes en curso</t>
  </si>
  <si>
    <t>Durante el segundo trimestre del año 2023, encontraron 59 expedientes, se archivaron 3, quedando 56 expedientes activos de cobro coactivo. Se realizó 68 gestiones.</t>
  </si>
  <si>
    <t>se adjunta base de correspondencia de cobro coactivo</t>
  </si>
  <si>
    <t>A6. Fortalecimiento de la Gestión Jurídica y Defensa Judicíal.</t>
  </si>
  <si>
    <t>Adelantamiento y seguimiento a los procesos ordinarios y especiales de Defensa Judicíal.</t>
  </si>
  <si>
    <t>Numero de demandas resueltas/numero de demandas activas * 100</t>
  </si>
  <si>
    <t xml:space="preserve">• Procesos judiciales activos del 1 de enero al 30 de junio de 2023
La entidad es parte en 33 procesos judiciales. Adjunto matriz de control de procesos judiciales.
• Trámites judiciales realizados en el periodo del 1 de enero al 30 de junio de 2023.
- 2022-00251: Auto admisorio, contestación de la demanda (20/2/23, 16:52) demandante Constructora Las Galias S.A.
- 2022-00178: Auto admisorio, recurso de reposición interpuesto contra el auto admisorio de la demanda (13/01/2023 17:00) demandante Constructora Las Galias S.A.
- 2022-00247: Auto admisorio, recurso de reposición interpuesto contra el auto admisorio de la demanda (16/02/2023 16:10) demandante Constructora Las Galias S.A.
- 2022-00233: Auto admisorio, contestación de la demanda (07/03/2023 15:36) demandante NELSON NORBEY QUINTERO MELO Y JOHN JAIRO MORENO TORRES 
- 2022-00019: Audiencia de pruebas y alegatos de conclusión (14/02/2023 3:19 PM) demandante COMFACAUCA
</t>
  </si>
  <si>
    <t>12.2%</t>
  </si>
  <si>
    <t xml:space="preserve">Se adjunta informe de actuaciones judiciales y  matriz de procesos judiciales año 2023. </t>
  </si>
  <si>
    <t xml:space="preserve">A7. Apoyo y acompañamiento jurídico a las diferentes areas de la SSF. </t>
  </si>
  <si>
    <t>Asistencia jurídica en las diferentes areas de la SSF.</t>
  </si>
  <si>
    <t>Acompañamiento jurídico.</t>
  </si>
  <si>
    <t>Solicitudes atendidas/solicitudes recibidas *100</t>
  </si>
  <si>
    <t>Plan de tratamiento de riesgos de seguridad y privacidad de la información / Plan Anticorrupción y Atención al Ciudadano</t>
  </si>
  <si>
    <t>Se han reallizado diferentes  reuniones con las diferentes áreas de la Entidad, que han requerido el acompañamiento y apoyo jurídico</t>
  </si>
  <si>
    <t>OE3</t>
  </si>
  <si>
    <t>Identificar y satisfacer las necesidades institucionales en torno a la gestión y uso de la información a fin de cumplir con los objetivos institucionales en el desarrollo de la Inspección, Vigilancia y Control del sistema del subsidio familiar. </t>
  </si>
  <si>
    <t>3.3 Seguridad Digital</t>
  </si>
  <si>
    <t>A1. Desarrollar acciones en Seguridad de la Información</t>
  </si>
  <si>
    <t>Intervenciones en seguridad digital, de acuerdo con auditorías y modelo de seguridad y privacidad de la información</t>
  </si>
  <si>
    <t>Cumplimiento del Plan de Seguridad y Privacidad de la Información y Tratamiento de Riesgos</t>
  </si>
  <si>
    <t>Numerador: (Actividades implementadas del Plan de seguridad 
/ 
Denominador: Número total de actividades del Plan de Seguridad) x 100</t>
  </si>
  <si>
    <t>Plan Estratégico de Tecnologías de la Información y las Comunicaciones PETI
Plan de Tratamiento de Riesgos de Seguridad y Privacidad de la Información</t>
  </si>
  <si>
    <r>
      <t xml:space="preserve">- Definición del Plan de seguridad, privacidad de la información
- Para las actividades del primer trimestre, se definieron y aprobaron el plan de seguridad y el de tratamiento de riesgos
- Obligaciones con Recursos Vigencia 2023: $0
</t>
    </r>
    <r>
      <rPr>
        <b/>
        <sz val="11"/>
        <rFont val="Calibri"/>
        <family val="2"/>
        <scheme val="minor"/>
      </rPr>
      <t>Contratista                                             Obligación        Contrato</t>
    </r>
    <r>
      <rPr>
        <sz val="11"/>
        <rFont val="Calibri"/>
        <family val="2"/>
        <scheme val="minor"/>
      </rPr>
      <t xml:space="preserve">
CARLOS HERNAN MEDINA AYALA                  $5.366.667               149/2023</t>
    </r>
  </si>
  <si>
    <t>Seguimiento Plan Seguridad y Privacidad 2023.xlsx</t>
  </si>
  <si>
    <t>Juan Jose Olivella</t>
  </si>
  <si>
    <t>A2. Prestar soporte a los diferentes servicios de TI de acuerdo con requerimientos e incidentes registrados por los usuarios</t>
  </si>
  <si>
    <t>Servicios de TI atendidos como soporte a Sistemas de Información</t>
  </si>
  <si>
    <t>Requerimientos de servicios de TI atendidos a usuarios</t>
  </si>
  <si>
    <t>(Numerador: Número de casos de soporte atendidos / 
Denominador: Número de casos de soporte registrados) x 100</t>
  </si>
  <si>
    <t>Incluido por Funcionamiento</t>
  </si>
  <si>
    <t>Plan Estratégico de Tecnologías de la Información y las Comunicaciones PETI</t>
  </si>
  <si>
    <t>- Corresponde a los registros en GLPI (software para la gestión de servicios de TI) y consecuente balance  de los Casos registrados por usuarios para servicios TI, a la fecha del corte.
Total casos recibidos GLPI: 2274
Total Número de casos atendidos, solucionados  GLPI: 2222</t>
  </si>
  <si>
    <t>97,71%</t>
  </si>
  <si>
    <t>SOPORTE CASOS GLPI 1ENE - 30JUN 2023.xlsx</t>
  </si>
  <si>
    <t>Hector Matamoros</t>
  </si>
  <si>
    <t>A3. Soporte y Mantenimiento  sistema de información misional SIMON</t>
  </si>
  <si>
    <t>Intervenciones de Soporte y Mantenimiento SIMON, de acuerdo con alcance y plan de trabajo</t>
  </si>
  <si>
    <t>Gestión de Actividades programadas en el plan SIMON 2023</t>
  </si>
  <si>
    <t>Numerador: (Actividades implementadas del Plan SIMON 2023
/ 
Denominador: Número total Actividades programadas del Plan SIMON 2023)*100</t>
  </si>
  <si>
    <r>
      <t xml:space="preserve">Se realizó la implementación y puesta en producción de las siguientes funcionalidades en el aplicativo SIMON:Se realizó la implementación y puesta en producción de las siguientes funcionalidades en el aplicativo SIMON:
- Ajustes de la circular 2 del 2023
- Puesta en producción de reportes registraduría
- Puesta en producción del visor PDF
- Desarrollo y Pruebas de Registraduría
- Desarrollo y pruebas de ciruclar de proyectos FOVIS.
- Obligaciones con Recursos Vigencia 2023: $77,066,667
</t>
    </r>
    <r>
      <rPr>
        <b/>
        <sz val="11"/>
        <rFont val="Calibri"/>
        <family val="2"/>
        <scheme val="minor"/>
      </rPr>
      <t>Contratista                                                       Obligaciones          Contrato</t>
    </r>
    <r>
      <rPr>
        <sz val="11"/>
        <rFont val="Calibri"/>
        <family val="2"/>
        <scheme val="minor"/>
      </rPr>
      <t xml:space="preserve">
REINEL FERNANDO PUENTES MORENO                          $39,100,000                  006/2023	  
FREDDY YARNEY ROMERO MORENO                               $37,966,667                  028/2023	 </t>
    </r>
  </si>
  <si>
    <t>Proyecto_SIMON.pdf</t>
  </si>
  <si>
    <t>Maria CristinaVillar</t>
  </si>
  <si>
    <t>A4. Optimización de reprtes y experiencia de usuario del sistema de información SIGER</t>
  </si>
  <si>
    <t>Servicios de desarrollo de software "in-house" para el desarrollo de sistema de información SIGER</t>
  </si>
  <si>
    <t>Gestión de Actividades programadas en el plan de desarrollo SIGER 2023</t>
  </si>
  <si>
    <t>Numerador: (Actividades implementadas del Plan Desarrollo SIGER 2023
/ 
Denominador: Número total Actividades programadas del Plan de Desarrollo SIGER 2023)*100</t>
  </si>
  <si>
    <r>
      <t xml:space="preserve">- Tablero Total Población DANE; Tablero Total Afiliados; Tablero Personas a Cargo; Tablero Empresas; Limite Máximo; Servicios sociales 
Migración tablero Observatorio – Gerencial) 
- Obligaciones con Recursos Vigencia 2022: $187,000,002
</t>
    </r>
    <r>
      <rPr>
        <b/>
        <sz val="11"/>
        <rFont val="Calibri"/>
        <family val="2"/>
        <scheme val="minor"/>
      </rPr>
      <t xml:space="preserve">Contratista                                                       Obligaciones          Contrato
</t>
    </r>
    <r>
      <rPr>
        <sz val="11"/>
        <rFont val="Calibri"/>
        <family val="2"/>
        <scheme val="minor"/>
      </rPr>
      <t xml:space="preserve">YUBER HERNAN ESPINOSA GOMEZ                             $37,683,333                      036/2023 
VICTOR ALFONSO DUARTE QUINTERO                     $35,700,002                        080/2023 
MARIA CRISTINA VILLAR NOVA                                        $38,250,000                  017/2023 
DAVID ANDRÉS ACERO MORENO                                   $37,116,667                    059/2023	
ANDRES EDUARDO ROLDAN MARTINEZ                   $38,250,000                       023/2023
</t>
    </r>
  </si>
  <si>
    <t>Cronograma_Actividades_SIGER Junio2023.xlsx</t>
  </si>
  <si>
    <t>Yisel Barrios</t>
  </si>
  <si>
    <t>A5. Desarrollo e implementación de un flujo, en plataforma BPM, para un proceso misional de la Entidad</t>
  </si>
  <si>
    <t>Implementación de un procedimiento en plataforma BPM, relacionado con un (1) proceso del sistema de gestión de calidad</t>
  </si>
  <si>
    <t>Procedimientos en BPMS implementados</t>
  </si>
  <si>
    <t>Número de procedimientos implementados</t>
  </si>
  <si>
    <r>
      <t xml:space="preserve">- Desarrollo de flujo para el área de Medidas "Inscripción Concurso_Directivos"
- Obligaciones con Recursos Vigencia 2023: $48,253,333
</t>
    </r>
    <r>
      <rPr>
        <b/>
        <sz val="11"/>
        <rFont val="Calibri"/>
        <family val="2"/>
        <scheme val="minor"/>
      </rPr>
      <t>Contratista                                                 Obligaciones                 Contrato</t>
    </r>
    <r>
      <rPr>
        <sz val="11"/>
        <rFont val="Calibri"/>
        <family val="2"/>
        <scheme val="minor"/>
      </rPr>
      <t xml:space="preserve">
ARNOLD FABIÁN LEÓN DUEÑAS                                $ 2,760,000                               210/2023
JORGE ELIECER AMAYA RAMÍREZ                             $30,133,333                             137/2023
JUAN DAVID CASAS BELLO                                            $15,360,000                              023/2023</t>
    </r>
  </si>
  <si>
    <t>Cronograma_automatizaciones.pdf</t>
  </si>
  <si>
    <t>A6. Acciones de mejoramiento de la infraestructura tecnológica de la Superintendencia</t>
  </si>
  <si>
    <t>Infraestructura tecnológica habilitada, disponible y licenciada para soluciones informáticas de la Entidad</t>
  </si>
  <si>
    <t>Cumplimiento de las actividades identificadas en el Plan de Desarrollo Infraestructura</t>
  </si>
  <si>
    <t>Numerador: (Actividades Cumplidas del Plan Desarrollo Infraestructura 
/ 
Denominador: Número total Actividades identificadas en el Plan Desarrollo Infraestructura) x 100</t>
  </si>
  <si>
    <r>
      <t xml:space="preserve">- Validación de lineamientos
Documentación del estado Actual
Diagrama de arquitectura de infraestructura
Configuración de Parámetros de Red / Acceso / Intercomunicación
Creación de Grupos de Recursos
Desarrollo de estudios previos para contratación Infraestructura
- Obligaciones con Recursos Vigencia 2023: $31,266,667
</t>
    </r>
    <r>
      <rPr>
        <b/>
        <sz val="11"/>
        <rFont val="Calibri"/>
        <family val="2"/>
        <scheme val="minor"/>
      </rPr>
      <t xml:space="preserve">Contratista                                                Obligaciones    Contrato
</t>
    </r>
    <r>
      <rPr>
        <sz val="11"/>
        <rFont val="Calibri"/>
        <family val="2"/>
        <scheme val="minor"/>
      </rPr>
      <t>SERGIO ADOLFO CARREÑO CASTILLO              $31,266,667          029/2023</t>
    </r>
  </si>
  <si>
    <t>Cronograma_Actividades_Infraestructura Junio2023.xlsx</t>
  </si>
  <si>
    <t>3.6 Racionalización de trámites</t>
  </si>
  <si>
    <t>A7. Implementación marco de interoperabilidad con una entidad pública para interambio de información</t>
  </si>
  <si>
    <t>Servicio de interoperabilidad con una entidad pública</t>
  </si>
  <si>
    <t>Servicio de Interoperabilidad Implementado</t>
  </si>
  <si>
    <t>Número de servicios de interoperabilidad implementado</t>
  </si>
  <si>
    <r>
      <t xml:space="preserve">- Se han realizado mesas de trabajo con el Ministerio de Educación para lograr la interoperabilidad con varias fuentes de datos.  De cada Entidad. Se elaboró en borrador un convenio de intercambio de información
- Obligaciones con Recursos Vigencia 2023: $27,616,663
</t>
    </r>
    <r>
      <rPr>
        <b/>
        <sz val="11"/>
        <rFont val="Calibri"/>
        <family val="2"/>
        <scheme val="minor"/>
      </rPr>
      <t xml:space="preserve">Contratista                                          Obligacione      Contrato
</t>
    </r>
    <r>
      <rPr>
        <sz val="11"/>
        <rFont val="Calibri"/>
        <family val="2"/>
        <scheme val="minor"/>
      </rPr>
      <t>DIEGO ARMANDO FAJARDO PINZÓN            $32,000,000         108/2023
RAÚL ALBERTO RUIZ GARCÍA                           $37116663               054/2023</t>
    </r>
  </si>
  <si>
    <t>Raul Alberto Ruiz</t>
  </si>
  <si>
    <t>A8. Entrega de servicios digitales a ciudadanos mediante implementación de servicios de consulta (FOSFEC WS de consulta)</t>
  </si>
  <si>
    <t>Servicio digital a ciudadanos</t>
  </si>
  <si>
    <t>Servicio Digital a Ciudadanos Implementado</t>
  </si>
  <si>
    <t>Número de servicios digital a ciudadanos implementado</t>
  </si>
  <si>
    <r>
      <t xml:space="preserve">- Para este reporte no se tiene avance, se desarrollará para el segundo semestre un servicio de tal forma que se pueda hacer la consulta por medio de la sede electrónica
- Obligaciones con Recursos Vigencia 2023: $82,459,333
</t>
    </r>
    <r>
      <rPr>
        <b/>
        <sz val="11"/>
        <rFont val="Calibri"/>
        <family val="2"/>
        <scheme val="minor"/>
      </rPr>
      <t xml:space="preserve">Contratista                                             Obligaciones      Contrato
</t>
    </r>
    <r>
      <rPr>
        <sz val="11"/>
        <rFont val="Calibri"/>
        <family val="2"/>
        <scheme val="minor"/>
      </rPr>
      <t>ANGELA MILENA GUTIERREZ PATIÑO            $15,960,000                037/2023	 
DANIEL MAURICIO GOMEZ ARTEAGA             $17,733,333               184/2023
DIDIER SNEIDER CUERVO GOMEZ                    $30,800,000               034/2023
NUMAR ALEXIS PEÑA QUEVEDO                      $17,966,000                 186/2023</t>
    </r>
  </si>
  <si>
    <t>3.7 Servicio al Ciudadano</t>
  </si>
  <si>
    <t>A9. Implementación de servicios de Carpeta ciudadana como repositorio PQRSF atendidos por la Entidad</t>
  </si>
  <si>
    <t>Servicios de Carpeta ciudadana</t>
  </si>
  <si>
    <t>Servicio en Carpeta Ciudadana Implementado</t>
  </si>
  <si>
    <t>Número de servicios en carpeta ciuadadana implementado</t>
  </si>
  <si>
    <r>
      <t xml:space="preserve">- En desarrollo Contrato BPM de 2021 y 2022 prorrogado. Pendiente entregable flujo PQRSF para integración con carpeta ciudadana. En el segundo semestre se desarrollará la integración del servicio con la carpeta ciudadana digital de MINTIC.
- Obligaciones con Recursos Vigencia 2023: $37,116,663
</t>
    </r>
    <r>
      <rPr>
        <b/>
        <sz val="11"/>
        <rFont val="Calibri"/>
        <family val="2"/>
        <scheme val="minor"/>
      </rPr>
      <t>Contratista                                                       Obligaciones          Contrato</t>
    </r>
    <r>
      <rPr>
        <sz val="11"/>
        <rFont val="Calibri"/>
        <family val="2"/>
        <scheme val="minor"/>
      </rPr>
      <t xml:space="preserve">
HECTOR JOSE MATAMOROS RODRIGUEZ                  $37,116,663                     053/2023</t>
    </r>
  </si>
  <si>
    <t>7. Control Interno</t>
  </si>
  <si>
    <t>7.1 Control Interno</t>
  </si>
  <si>
    <t>Oficina de Control Interno</t>
  </si>
  <si>
    <t>Evaluación y Control</t>
  </si>
  <si>
    <t>A1. Realizar Auditorías Internas a los procesos para la mejora continua de la entidad.</t>
  </si>
  <si>
    <t>Informes de auditorías según plan de trabajo aprobado en el Comité.</t>
  </si>
  <si>
    <t>Cumplimiento en la ejecución de Plan de  auditorías.</t>
  </si>
  <si>
    <t xml:space="preserve"> (Número de informes de  auditorías realizadas/Total auditorias programadas) *100  </t>
  </si>
  <si>
    <t xml:space="preserve"> Todos los planes institucionales</t>
  </si>
  <si>
    <t>Cinco (5) auditorias Control legal de CCF, Estudios especiales evaluación y proyectos,  gestión de Sistemas de Información, Notificacion y Certificaciones, Almacen e inventarios.</t>
  </si>
  <si>
    <t>Se encuentran en el aplicativo Isolución aplicativo Auditorías 2023</t>
  </si>
  <si>
    <t>Aylet  Rubio Torres</t>
  </si>
  <si>
    <t>A2. Elaborar Informes de Evaluación independiente al sistema de gestión.</t>
  </si>
  <si>
    <t>Informes de seguimiento a los Planes de Mejoramiento de la entidad.</t>
  </si>
  <si>
    <t>Número de informes de evaluación independiente al sistema de gestión, según plan de trabajo</t>
  </si>
  <si>
    <t>Se elaboro el 28 de febrero del 2023 informe de seguimiento y monitoreo a los planes de mejoramiento individual.</t>
  </si>
  <si>
    <t>Se encuentra publicado en la página web  de la SSF y se envió a través del  aplicativo Iesigna con memorando  3-2022-000567 09 de marzo del 2023.</t>
  </si>
  <si>
    <t>A2. Elaborar informes de evaluación independiente al sistema de gestión.</t>
  </si>
  <si>
    <t>Informes de seguimiento al Planes de Acción de la entidad.</t>
  </si>
  <si>
    <t>Informes de seguimiento a los Planes de Acción consolidados de la entidad.</t>
  </si>
  <si>
    <t>Número de informes de seguimiento al plan de acción</t>
  </si>
  <si>
    <t>Se elaboro el 28 de febrero del 2023 informe de seguimiento al plan de acción I trimestre 2023</t>
  </si>
  <si>
    <t>Se encuentra publicado en la página web  de la SSF y se envió a través del  aplicativo esigna con memorando  3-2023-001031 del 08 de mayo del 2023.</t>
  </si>
  <si>
    <t>Informes de seguimiento a Indicadores de Gestión de la entidad.</t>
  </si>
  <si>
    <t>Número de informes de seguimiento a indicadores de gestión</t>
  </si>
  <si>
    <t>Se elaboro el  05 de mayo del 2023 informe de seguimiento a Indicadores  de gestión I trimestre  2023</t>
  </si>
  <si>
    <t>Se encuentra publicado en la página web  de la SSF y se envió a través del  aplicativo esigna con PGEN -1122/2023 del 05 de mayo del 2023.</t>
  </si>
  <si>
    <t>Informes de seguimiento a los Riesgos de Gestión de la entidad.</t>
  </si>
  <si>
    <t>Número de informes de seguimiento a los riesgos de gestión</t>
  </si>
  <si>
    <t>Se elaboro el  02 de mayo del 2023 informe de seguimiento a  Riesgos de Gestión  I trimestre-2023</t>
  </si>
  <si>
    <t>Se encuentra publicado en la página web  de la SSF y se envió a través del  aplicativo esigna con memorando  3-2023-001025 del 05 de mayo del 2023.</t>
  </si>
  <si>
    <t>A3. Elaborar informes a entes internos y externos, de acuerdo a la normativa vigente.</t>
  </si>
  <si>
    <t>Informes a entes Internos y Externos, de acuerdo a la normatividad vigente.</t>
  </si>
  <si>
    <t>Cumplimiento en la elaboración de Informes a entes Internos y Externos, de acuerdo a la normatividad  vigente.</t>
  </si>
  <si>
    <t>Numerador: Informes a entes internos y externos, elaborados / Número de informes a entes externos e internos , de acuerdo a la normativa vigente
Corresponde a: Informe Pormenorizado, Austeridad, Contractual, Plan de Mejoramiento de la CGR, EKOGUI, Control Interno Contable (CGR), Derechos de Autor, Comisión Legal de Cuentas de Cámara de Representantes, Ejecución presupuestal, Página Web, SIGEP, Consolidado de Auditorías, PAAC, Riesgos de Corrupción, SIGEP, SIIF-Nación II, SUIT, FURAG, Contable-Presupuestal CGR, Rendición de la Cuenta CGR, entre otros programados en el plan anual auditorias.</t>
  </si>
  <si>
    <t>Se eleboraron 22 informes a entes internos y externos de acuerdo a la normatividad vigente.</t>
  </si>
  <si>
    <t>Se encuentran publicados en la página web  de la SSF, en la sección trasparencia-Informes de control interno.</t>
  </si>
  <si>
    <t>Oficina de Protección y Atención al Usuario</t>
  </si>
  <si>
    <t>Interacción con el Ciudadano</t>
  </si>
  <si>
    <t>A1. Gestionar oportunamente las PQRS de la Superintendencia</t>
  </si>
  <si>
    <t>PQRS atendidas oportunamente</t>
  </si>
  <si>
    <t xml:space="preserve">
PQR gestionadas de conformidad con los terminos legales vigentes.</t>
  </si>
  <si>
    <t>(Numerador: Total PQRS gestionadas en términos de Ley en el periodo / Denominador: Total de PQRS recibidas en el periodo) *100</t>
  </si>
  <si>
    <r>
      <t>Para el II trimestre del 2023 se gestionaron</t>
    </r>
    <r>
      <rPr>
        <b/>
        <sz val="11"/>
        <rFont val="Calibri"/>
        <family val="2"/>
        <scheme val="minor"/>
      </rPr>
      <t xml:space="preserve"> 1771</t>
    </r>
    <r>
      <rPr>
        <sz val="11"/>
        <rFont val="Calibri"/>
        <family val="2"/>
        <scheme val="minor"/>
      </rPr>
      <t xml:space="preserve"> expedientes, de los cuales, el 100% fueron trabajados dentro de los términos de ley.</t>
    </r>
  </si>
  <si>
    <t>No aplica</t>
  </si>
  <si>
    <t xml:space="preserve">Plataforma eSigna, indicador Isolucion y soporte 1. Base expedientes II trimestre </t>
  </si>
  <si>
    <t>Jessica Paola Parra</t>
  </si>
  <si>
    <t>A2. Mejorar y fortalecer la calidad y accesibilidad a los canales de atención masiva de PQRSF para beneficiar la población</t>
  </si>
  <si>
    <t>Informes de la implementación de canales de atención</t>
  </si>
  <si>
    <t>Informes de canales de atención, elaborados, socializados y publicados</t>
  </si>
  <si>
    <t xml:space="preserve">Informes trimestrales de canales de atención, elaborados y publicados en el enlace de Transparencia -  Instrumentos para la gestión de la información pública
</t>
  </si>
  <si>
    <t>Plan Anticorrupción y de Atención al Ciudadano
Plan Anual de Adquisiciones</t>
  </si>
  <si>
    <t xml:space="preserve">Informe trimestral de canales de atención </t>
  </si>
  <si>
    <t>Debido a que se debe entregar este informe dentro de los primeros 5 días hábiles del mes, actualmente, 5 de julio, se está consolidando la información del mismo, se entregará a mas tardar el 10 de julio</t>
  </si>
  <si>
    <t xml:space="preserve">A2. Mejorar y fortalecer la calidad y accesibilidad a los canales de atención masiva de PQRSF para beneficiar la población
</t>
  </si>
  <si>
    <t>Informes  de satisfacción de los usuarios con los canales de atención</t>
  </si>
  <si>
    <t>Informes  de satisfacción de los usuarios con los canales de atención, elaborados, socializados y publicados</t>
  </si>
  <si>
    <t>Informes trimestrales de satisfacción de los usuarios con los canales de atención, elaborados y publicados en el enlace de Transparencia -  Instrumentos para la gestión de la información pública</t>
  </si>
  <si>
    <t>Inversión: el monto está incluido en la línea anterior</t>
  </si>
  <si>
    <t xml:space="preserve">Plan Anticorrupción y de Atención al Ciudadano
</t>
  </si>
  <si>
    <t xml:space="preserve">Informe trimestral de satisfacción con los canales de atención </t>
  </si>
  <si>
    <t>Monto incluido en ítem anterior</t>
  </si>
  <si>
    <t>A3. Realizar un seminario para el cumplimiento de las normas, frente a la atención e interacción con los afiliados y no afiliados a las CCF</t>
  </si>
  <si>
    <t>Encuentro Nacional de Atención e Interacción realizado</t>
  </si>
  <si>
    <t>Seminario realizado</t>
  </si>
  <si>
    <t>Número de seminarios realizados</t>
  </si>
  <si>
    <t>No aplica para el trimestre</t>
  </si>
  <si>
    <t>A4. Realizar actividades de educación informal a los trabajadores afiliados a las CCF a fin de consolidar una red de seguimiento y veedurías ciudadanas.</t>
  </si>
  <si>
    <t xml:space="preserve">Actividades de educación informal en mecanismos de participación  ciudadana y redes de seguimiento.
</t>
  </si>
  <si>
    <t>Informe de actividades de educación informal en mecanismos de participación  ciudadana y redes de seguimiento a grupos de interes presentados.</t>
  </si>
  <si>
    <t>Se refiere a una meta mínima. No se cuenta con línea base.</t>
  </si>
  <si>
    <t xml:space="preserve">En el mes de abril se realizo visita al departamento del Chocó, visitando los municipios de Quibdó, Condotó, Bahía, Istmina, y Tadó, informando a 866 trabajadores. Para el mes de mayo en la Caja de Compensación Familiar Compensar se informaron 146 trabajadores en una jornada de educación informal, y en el mes de junio se realizó visita al departamento de la Guajira, municipios de Riohacha, Manaure, Uribia, Maicao y Dibulla logrando abarcar 1212 trabajadores. </t>
  </si>
  <si>
    <t>Soporte 2,  2.1    Listados de asistencia Educación Informal Chocó y Guajira</t>
  </si>
  <si>
    <t>A5. Fortalecer el análisis de datos, de la información recibida a través de los canales de atención mejorando la calidad y accesibilidad a los mismos.</t>
  </si>
  <si>
    <t>Documentos y herramientas de análitica de datos.</t>
  </si>
  <si>
    <t>Se refiere al documento entregado</t>
  </si>
  <si>
    <t>Se diseñó un esquema o plantilla canvas en la plataforma colaborativa MIRO, donde se está documentando y explorando la definición de OKR y KPIs para la oficina OPU, donde principalmente por tiempos y cumplimiento de cronogramas, el adelanto se ha hecho analizando y validando el material de las interacciones en las actividades de reconocimiento e identificación de oportunidades sobre analítica en sesiones con el equipo de trabajo. De allí, salieron 4 prioridades (PQRSF, promoción y reconocimiento de la entidad, IVC a Cajas de compensación y canales de atención). Actualmente, se tienen accesos a la herramienta de visualización de datos MicroStrategy y los permisos por parte de OTIC para comenzar a trabajar con la extracción de datos a través de las ETL de la entidad (SIMON y SIGER).</t>
  </si>
  <si>
    <t>Soporte 3, 3.1  y  https://miro.com/welcomeonboard/T09XMGpGcFE5TEhLbTVCR3hSVE53WWlKaHVER01YTUh1Uk9EeTFtTGRDRzBxMjg2ZTRXUWk5NWpBQlJiOU5NQnwzNDU4NzY0NTU1MTI5MjY2NzA1fDI=?share_link_id=381872578539</t>
  </si>
  <si>
    <t>A6. Identificar la población en condicion de discapacidad que accede a los canales de atención masiva de PQRSF, con el fin de mejorar y fortalecer la accesibilidad a los mismos, cumpliendo con las necesidades e intereses de estos grupos.</t>
  </si>
  <si>
    <t>Documentos y estrategias para la atención a esta población</t>
  </si>
  <si>
    <t>Se celebra CPS N° 207 de 2 de mayo de 2023, con el fin de contratar la prestación de servicios profesionales para la oficina de protección al usuario de la superintendencia del subsidio familiar, en la generación de lineamientos y directrices, para la inclusión de la población en situación de discapacidad y población diferencial, se realizo la Revisión de protocolos y formatos de Atención y Satisfacción en las distintas modalidades (presencial, virtual, llamada) de la entidad, se presentan propuestas en modificación de los mismos para un uso adecuado del lenguaje técnico. Por su parte, desde cada Caja y el autodiagnóstico reportado se sustenta la población identificada sin ser especifica entre las 7 discapacidades existentes. Se mantiene comunicación personalizada en la recepción y entrega de PQR con persona con discapacidad auditiva, se realiza el servicio de interpretación en lengua de señas para formatos audiovisual; por último, en colaboración con la comunidad sorda se inicia la recolección de las señas a nivel nacional.</t>
  </si>
  <si>
    <t>Soporte 4. Actividad Identificación población con discapacidad</t>
  </si>
  <si>
    <t>A7. Adquirir herramientas telematicas para mejorar y fortalecer la calidad y accesibilidad al Chatbot  de la Supersubsidio para que los ciudadanos accedan a los servicios de la Superintendencia del Subsidio Familiar</t>
  </si>
  <si>
    <t>Herramientas telematicas</t>
  </si>
  <si>
    <t>Herramientas telematicas funcionando</t>
  </si>
  <si>
    <t>Nùmero de chatbot</t>
  </si>
  <si>
    <t>Plan Anticorrupción y de Atención al Ciudadano
Plan Anual de Adquisiciones
Plan Estatégico de Tecnologias de la Información y las Comunicaciones PETI</t>
  </si>
  <si>
    <t>Se realizó el cambio de tecnología y migración de los servicios cognitivos que ocupa chatbot Lupita en el ambiente de Microsoft Azure, con el objeto de mejorar y actualizar los nuevos servicios como lo son OpenAI (Davinci y tokenización basada en chatGPT 3.5 y 4.0). Actualmente estos ambientes se están probando en los entornos de producción y pruebas y Chatbot Lupita está sufriendo algunos cambios y seguimiento para validar el correcto funcionamiento de las respuestas, al finalizar el mes de mayo se tiene un índice de entrenamiento del 84%. Todas las actividades relacionadas están documentadas en Azure DevOPS y se generó una reunión con el arquitecto Víctor Duarte para que se establezca un protocolo de documentación del código Lupita.</t>
  </si>
  <si>
    <t>Soporte 5. Resultados del entrenamiento Chatbot</t>
  </si>
  <si>
    <t>A8. Adquirir elementos y/o material didactico que faciliten la accesibilidad de población especial, entre otros grupos, con el fin de mejorar y fortalecer la calidad y accesibilidad a los canales de atención masiva de PQRSF para beneficiar a la ciudadania.</t>
  </si>
  <si>
    <t>Elementos y/o material didactico de accesibilidad para poblacion especial</t>
  </si>
  <si>
    <t>Eficacia/Gestión</t>
  </si>
  <si>
    <t>(Numerador: Número de elementos de accesibilidad adquiridos / Denominador: : Número de elementos de accesibilidad, proyectados)*100</t>
  </si>
  <si>
    <t>Se realizaron mesas de trabajo para realizar el estudio de mercado y la ficha técnica con el fin de iniciar el proceso de contratación en la plataforma SECOP II . Se realiza revisión por ítems desde normativa nacional e internacional, se crean dos listados de check list para la revisión de accesibilidad en las páginas de Web de cada Caja de Compensación y la entidad. Así mismo, se evidencia tras análisis la ausencia en aspectos de accesibilidad e información para la atención a las personas con discapacidad en las distintas modalidades de comunicación que ofrece la Oficina en su espacio físico y material didáctico, por tal razón, se inicia la elaboración y sustentación en la cotización de diseño y compra de recursos didácticos propios de cada discapacidad.</t>
  </si>
  <si>
    <t>Soporte 6. Material de Accesibilidad  FICHA TÉCNICA</t>
  </si>
  <si>
    <t>A9. Mejorar y fortalecer la calidad y accesibilidad a los canales de atención masiva de PQRSF para beneficiar a la ciudadanía a través de acciones de socialización, material de comunicación audiovisual y material didactico con enfoque en lenguas étnicas, atención preferencial y diferencial.</t>
  </si>
  <si>
    <t xml:space="preserve">Actividades de socialización y difusión del material de comunicación sobre la entidad realizado con enfoque preferencial y diferencial.
</t>
  </si>
  <si>
    <t>Actividades realizadas para la socialización y difución  de información  sobre la entidad enfocados en lenguas étnicas, atención preferencial y diferencial.</t>
  </si>
  <si>
    <t>(Numerador: Número de material de comunicacion en los canales de atención e información, realizados / Denominador: Número de material de comunicacion en los canales de atención e información, proyectados)*100</t>
  </si>
  <si>
    <t xml:space="preserve">Para el mes de Junio se suscribió el contrato interadministrativo con RedSumma con un aporte de $515.323.489, en junio se realizó plegable con información de la Supersubsidio en lengua étnica Wayuunaiki y se socializo en el departamento de la Guajira en los municipios de Manaure, Uribia y en la ranchería Divi Divi. </t>
  </si>
  <si>
    <t>Soporte 7. Plegable Wayuu</t>
  </si>
  <si>
    <t>A10. Crear material de comunicación (audiovisual) para divulgar en espacios alternativos que permitan mejorar los procesos de interacción de la Superintendencia con el ciudadano.</t>
  </si>
  <si>
    <t xml:space="preserve">Material de comunicación </t>
  </si>
  <si>
    <t>(Numerador: Número de material de comunicacion audiovisual, realizados / Denominador:  Número de material de comunicacion audiovisual, proyectados)*100</t>
  </si>
  <si>
    <t>Para el mes de junio se suscribió el contrato interadministrativo con RedSumma con un aporte de $515.323.489, se realizaron reunión de acercamiento para verificar las necesidades y mensajes a dar a conocer a través de material de comunicación audiovisual</t>
  </si>
  <si>
    <t>Soporte 8. Convenio Interadministrativo N. 221 de 2023 REDSUMMA</t>
  </si>
  <si>
    <t>A11. Gestionar la realización y ejecución del Comité Técnico de Atención al Ciudadano</t>
  </si>
  <si>
    <t>Comités Técnicos de Atención al Ciudadano</t>
  </si>
  <si>
    <t>Comités técnicos de atención al ciudadano realizados.</t>
  </si>
  <si>
    <t>Número de sesiones del Comité, realizadas y con actas</t>
  </si>
  <si>
    <t>A12. Realización de Facebook live con grupos de valor sobre temas de interés ciudadana que fortalezcan el acceso a los servicios de la Superintendencia  con claridad y transparencia en la información.</t>
  </si>
  <si>
    <t>Facebook Live</t>
  </si>
  <si>
    <t>Trasmisiones en vivo (Facebook-live) a la ciudadanía</t>
  </si>
  <si>
    <t>Nùmero de facebook live</t>
  </si>
  <si>
    <t xml:space="preserve">El 24 de mayo de 2023, se llevó a cabo el Facebook Live denominado “Accesibilidad para personas con discapacidad” el cual, tuvo como invitado al Dr. Óscar Saúl Cortés Cristancho, Asesor en temas de accesibilidad del despacho de la Superintendencia del Subsidio Familiar. En este evento se dio a conocer a la ciudadanía el trabajo que viene realizando la Supersubsidio y las Cajas de Compensación Familiar con el fin de garantizar la accesibilidad en todos los espacios de las cajas para las personas que presentan alguna condición de discapacidad. La transmisión conto con un número máximo de personas conectadas de 197. </t>
  </si>
  <si>
    <t>https://fb.watch/kL7EbWypWV/</t>
  </si>
  <si>
    <t xml:space="preserve">6. Gestión del Conocimiento y la Innovación </t>
  </si>
  <si>
    <t>A13. Circulos de conocimiento del equipo OPU para realización de "capsulas ciudadanas" para fortalecer el ejercicio de derechos y deberes en el sistema del subsidio familiar.</t>
  </si>
  <si>
    <t>Cápsulas ciudadanas proyectadas y publicadas</t>
  </si>
  <si>
    <t>Cápsulas ciudadanas diseñadas y publicadas</t>
  </si>
  <si>
    <t>Número de càpsulas ciudadanas diseñadas y publicadas</t>
  </si>
  <si>
    <t xml:space="preserve">Se realizaron y publicaron en la pagina web y redes sociales 3 capsulas ciudadanas en el mes de abril, estas relacionadas con subsidio familiar de vivienda. </t>
  </si>
  <si>
    <t>https://www.ssf.gov.co/web/guest/capsulas-ciudadanas-2023</t>
  </si>
  <si>
    <t>A14. Apoyar a la Supersubsidio para el posicionamiento y mejoramiento de las plataformas digitales.</t>
  </si>
  <si>
    <t>Documentación y actividades de arquitectura digital</t>
  </si>
  <si>
    <t xml:space="preserve">Se realizo mesa técnica con la oficina TIC, con el fin de establecer las necesidades de la Oficina de Protección al Usuario en cuanto a plataformas digitales; se están realizando los estudios previos para la ejecución de nuevas herramientas. </t>
  </si>
  <si>
    <t>A15. Apoyar a la Supersubsidio para el posicionamiento y relacionamiento con la ciudadania teniendo como base los canales de información y comunicación internos y externos.</t>
  </si>
  <si>
    <t>Documentos y soportes de actividades de posicionamiento y relacionamiento con la ciuadadania</t>
  </si>
  <si>
    <t>Durante II Trimestre del año 2023 se prestaron los servicios profesionales para el apoyo de la oficina de protección al usuario con el fin de mejorar y fortalecer del proceso de interacción con el ciudadano para beneficiar a la población, acompañamiento en la elaboración y seguimiento al proyecto de inversión, apoyo a la supervisión de los contratos, implementación de acciones de mejora aplicar en los documentos, procesos, procedimientos, políticas y lineamientos referentes al relacionamiento con el ciudadano, acompañamiento y retroalimentación en temas referentes al sistema del subsidio familiar, acompañamiento y apoyo jurídico en el seguimiento de los contratos, tramites de pago, adiciones, modificaciones, solicitud de modificaciones en el plan anual de adquisiciones.</t>
  </si>
  <si>
    <t>Soporte 9, 9.1, 9.2, 9.3 Actividades CPS</t>
  </si>
  <si>
    <t>Superintendencia Delegada para la Gestión</t>
  </si>
  <si>
    <t>Visita a Entes Vigilados</t>
  </si>
  <si>
    <t>A1. Elaborar modelos estadísticos para mejorar el sistema de supervisión fuera de sitio</t>
  </si>
  <si>
    <t>Documentos de investigación sobre el desarrollo del Sistema de Indicadores de Alertas Tempranas (SIAT) en su fase II.</t>
  </si>
  <si>
    <t>Documento de investigación sobre modelo estadístico (SIAT 2) para supervisión fuera de sitio elaborado.</t>
  </si>
  <si>
    <t>Documentos de investigación sobre el desarrollo del Sistema de Indicadores de Alertas Tempranas (SIAT) en su fase II elaborados/Documentos de investigación sobre el desarrollo del Sistema de Indicadores de Alertas Tempranas (SIAT) en su fase II propuesto</t>
  </si>
  <si>
    <t>Durante la vigencia 2023, se establecieron los productos que se mencionan a continuación: 
Producto 1: Documento evaluación SIAT 1 y propuesta mejora.
Producto 2: Acoplamiento de SIGER/SIMÓN con SIAT.
Producto 3: Desarrollo SIAT 2.</t>
  </si>
  <si>
    <t>Los productos se entregaran en el cuarto  trimestre del año.</t>
  </si>
  <si>
    <t>El producto 1 "Documento evaluación SIAT 1 y propuesta mejora", con corte al segundo trimestre se encuentra en la fase 2, que conforme al cronograma comprende los componentes de mercadeo y drogueria, vivienda, crédito social y EPS.
El producto 2 "Acoplamiento de SIGER/SIMÓN con SIAT", de acuerdo al cronograma, se encuentra en la fase 2, desarrollando el componente "Adaptar nuevas variables para indicadores".
En cuanto al producto 3 "Desarrollo SIAT Fase 2", se dió inicio a la implementación con TICS, la cual conforme al cronograma va hasta el 25 de agosto.</t>
  </si>
  <si>
    <t>Elide Albarracín Morales y Lina Porras García</t>
  </si>
  <si>
    <t>A2. Realizar auditorías de gestión del riesgo de alertas tempranas</t>
  </si>
  <si>
    <t>Documentos de investigación con indicadores de gestión de riesgos en Fondos de Ley, servicios sociales y Gobierno Corporativo.</t>
  </si>
  <si>
    <t>Documento de investigación con indicadores en gestión de riesgos elaborado.</t>
  </si>
  <si>
    <t>Documento de investigación con indicadores en gestión de riesgos elaborado/Documento de investigación con indicadores en gestión de riesgos propuesto</t>
  </si>
  <si>
    <t xml:space="preserve">Durante la vigencia 2023, se establecieron los  productos que se mencionan a continuación:
Producto 1: Documento sobre gestión riesgos en Fondos de Ley.
Producto 2: Documento gestión riesgos en servicios sociales.
Producto 3: Documento gestión riesgos en Gobierno Corporativo.
</t>
  </si>
  <si>
    <t>Los productos se entregaran en el tercer trimestre del año.</t>
  </si>
  <si>
    <t xml:space="preserve">El producto 1 "Documento sobre gestión riesgos en Fondos de Ley.", con corte al segundo trimestre se encuentra en la fase de elaboración y entrega del documento.
El producto 2 "Gestión de Riesgps en Servicios Sociales", de acuerdo al cronograma, se encuentra en Gestión de Indicadores y Verificación con los funcionarios.
En cuanto al producto 3 "Alertas tempranas en Gobierno Corporativo", el cual conforme al cronograma se encuentra en la fase 4: Redacción del informe. </t>
  </si>
  <si>
    <t>A3. Efectuar las visitas de vigilancia e inspección de los aspectos administrativos, financieros, contables, de funcionamiento y operativos de los entes vigilados.</t>
  </si>
  <si>
    <t>Visitas de vigilancia e inspección a entes vigilados</t>
  </si>
  <si>
    <t xml:space="preserve">Informes de visitas de vigilancia e inspección a entes vigilados efectuadas </t>
  </si>
  <si>
    <t>Informes de visitas de vigilancia e inspección a entes vigilados efectuadas / Informes de visitas de vigilancia e inspección a entes vigilados programadas</t>
  </si>
  <si>
    <t>Durante el segundo trimestre, se efectuaron 14 auditorías al mismo número de CCF, en las cuales se realizó verificación de los sistemas de información de acuerdo a los reportes realizados por las Corporaciones visitadas en los aplicativos SIMON y SIGER, identificando falencias en los reportes con relación al uso del Código Nacional de Buenas Prácticas para las Estadísticas Oficiales, esto en el sentido de reportar a esta Superintendencia información estadística que cumpla con los atributos de coherencia, comparabilidad, continuidad, credibilidad, exactitud, interpretabilidad, precisión y relevancia, definidos en las políticas de calidad establecidas, lo que podría llevar a la Superintendencia a reportar información imprecisa a otros entes de control.
Lo anterior, se puede verificar en los informes de visita de cada CCF, donde se plasman observaciones relacionadas con errores de reporte de la información; se establecen acciones de mejora y seguimiento a los controles previos por parte de la Auditoría Interna de cada CCF.
Las visitas ordinarias a las CCF se realizaron de acuerdo con el Plan Anual de Visitas de la vigencia 2023; para este trimestre se programó visitar a 14 CCF, efectuándose 14 visitas ordinarias. En el segundo trimestre se realizaron las visitas ordinarias, lo anterior, conforme lo establecido en las Resoluciones 004 de 2023.
1.  Comfacauca
2. Compensar
3. Comfama 
4. Cafamaz
5. Comfasucre
6. Comfenalco Quindío
7. Comfamiliar Risaralda
8. Comfacundi
9. Comfandi
10. Comfaoriente
11. Colsubsidio
12. Cajacopi
13. Comfamiliar Atlántico
14. Comfamiliar Putumayo</t>
  </si>
  <si>
    <t>100% de los  Informes de visitas de vigilancia e inspección a entes vigilados efectuadas frente a los Informes de visitas de vigilancia e inspección a entes vigilados programadas</t>
  </si>
  <si>
    <t>Se adjuntan los informes preliminares de visita, 
1.  Comfacauca
2. Compensar
3. Comfama 
4. Cafamaz
5. Comfasucre
6. Comfenalco Quindío
7. Comfamiliar Risaralda
8. Comfacundi
9. Comfandi
10. Comfaoriente
11. Colsubsidio
12. Cajacopi
13. Comfamiliar Atlántico
14. Comfamiliar Putumayo, se encuentra en términos de presentación de informe preliminar hasta el 17 de julio de 2023</t>
  </si>
  <si>
    <t>Control Financiero y Contable de  las CCF</t>
  </si>
  <si>
    <t>A4. Realizar los informes de inspección y vigilancia de los aspectos financieros y contables de las Cajas de Compensación Familiar y demás entidades vigiladas respecto de los recursos del subsidio familiar</t>
  </si>
  <si>
    <t>Inspección y vigilancia de la gestión financiera y contable a los presupuestos y estados financieros de las CCF</t>
  </si>
  <si>
    <t>Informes de inspección y vigilancia de la gestión financiera y contable a los presupuestos y estados financieros de las CCF elaborados.</t>
  </si>
  <si>
    <t>Número de informes de inspección y vigilancia de la gestión financiera y contable  los Presupuestos y Estados Financieros/Número de Presupuestos y Estados Financieros presentados de acuerdo con la normatividad por las CCF</t>
  </si>
  <si>
    <t>No Aplica</t>
  </si>
  <si>
    <r>
      <t xml:space="preserve">• </t>
    </r>
    <r>
      <rPr>
        <b/>
        <sz val="10"/>
        <rFont val="Calibri"/>
        <family val="2"/>
        <scheme val="minor"/>
      </rPr>
      <t>Informes que adelantan la inspección y vigilancia de la gestión financiera y contable estados financieros de las CCF, con corte a diciembre de 2022</t>
    </r>
    <r>
      <rPr>
        <sz val="10"/>
        <rFont val="Calibri"/>
        <family val="2"/>
        <scheme val="minor"/>
      </rPr>
      <t xml:space="preserve">.
Entre las actividades adelantadas se realizaron las siguientes:
- Mediante memorando No. 3-2023-000643 del 03 de marzo de 2023 a cada colaborador de la Dirección de Gestión Financiera y Contable les fue asignadas las Cajas de Compensación Familiar (CCF), se establecieron fechas para la elaboración de cada uno de los informes por cada CCF y se creó un procedimiento genérico(PGEN) en el gestor documental de la entidad, para ir almacenando la información desarrollada por cada funcionario respecto a las evidencias entregadas por estas Corporaciones sobre los informes de los análisis financieros de cada CCF, fue iniciado desde el 1565/PGEN al 1578/PGEN.  
- Mediante memorando No. Memorando: 3-2023-001064 Fecha de asignación: 12/05/2023, se ampliaron los plazos establecidos para le entrega de los informes de análisis estados Financieros. 
- Mediante memorando No.  3-2023-001298 del 14 de junio se envió a la Superintendencia Delegada de Gestión 31 Informes de Análisis Estados Financieros de las CCF con corte 31 de dic 2022.
- Mediante memorando No. 3-2023- 001442 del 30 de junio se remite a la Superintendencia Delegada de Gestión 11 Informes de Análisis Estados Financieros de las CCF con corte 31 de dic 2022.
- En cuanto al Informe de la Caja de Compensación Familiar CAFAM le informo que, mediante radicado 2-2023-009966 del 17 de abril, la CCF solicitó apertura de ruta SIMON informes financieros (IV trimestre, II semestre y anual 2022), dado que esta corporación creó el GLPI con los soportes pertinentes se extendió el plazo para el reporte de información y así mismo para el Informe de análisis a los Estados Financieros. Realizado el proceso de envío a la CCF del informe de análisis con los respectivos requerimientos para dar respuesta oportuna, la CCF mediante radicado No. 1- 2023-013439 del 23 de junio del presente año, solicito prórroga para la respuesta de los requerimientos del análisis financiero de la vigencia 2022 debido al ataque cibernético que sufrió; solicitud que se aprobó mediante oficio 2-2023-015872 por termino de 15 días calendario contados a partir del 21 de junio 2023.
• </t>
    </r>
    <r>
      <rPr>
        <b/>
        <sz val="10"/>
        <rFont val="Calibri"/>
        <family val="2"/>
        <scheme val="minor"/>
      </rPr>
      <t xml:space="preserve">Informes que adelantan la inspección y vigilancia de la gestión financiera y contable los presupuestos de las CCF, para la vigencia 2023 </t>
    </r>
    <r>
      <rPr>
        <sz val="10"/>
        <rFont val="Calibri"/>
        <family val="2"/>
        <scheme val="minor"/>
      </rPr>
      <t xml:space="preserve">
Entre las actividades adelantadas se realizaron las siguientes:
-Mediante memorando No. 3-2023-000715 del 15 de marzo de 2023, se asignó a cada profesional del área la CCF correspondiente para dar inicio al análisis de los presupuestos vigencia 2023 con los respectivos plazos establecidos para esta actividad. Se creó el PGEN/8 /2023. 
-Para llevar a cabo el seguimiento de la elaboración de estos informes, se creó archivo en Excel para identificar el avance de los análisis financieros a corte 31 de diciembre 2022 y del análisis del presupuesto vigencia 2023, en este se puede evidenciar el progreso de cada actividad delegada a los profesionales del área.
-Mediante memorando No. 3-2023-001109 del 19 de mayo se ampliaron los plazos establecidos para le entrega de los informes de Análisis presupuestos de las CCF.
</t>
    </r>
  </si>
  <si>
    <t>99%  Informes que adelantan la inspección y vigilancia de la gestión financiera y contable estados financieros de las CCF, con corte a diciembre de 2022. 
100% Informes que adelantan la inspección y vigilancia de la gestión financiera y contable los presupuestos de las CCF, para la vigencia 2023.</t>
  </si>
  <si>
    <t xml:space="preserve">• Se adjuntan los 42 Informes que adelantan la inspección y vigilancia de la gestión financiera y contable estados financieros de las CCF, con corte a diciembre de 2022.
• Se adjuntan los 43 Informes que adelantan la inspección y vigilancia de la gestión financiera y contable los presupuestos de las CCF, para la vigencia 2023.
• Se remiten los memorandos de las ampliaciones de plazos.
• Se remiten los oficios recibidos y enviados a la CCF CAFAM como soporte de la No entrega del Informe EEFF.
• Mediante memorando No. 3-2023-001109 del 19 de mayo se ampliaron los plazos establecidos para le entrega de los informes de Análisis presupuestos de las CCF.
</t>
  </si>
  <si>
    <t xml:space="preserve">Lina Jimena Cuadros </t>
  </si>
  <si>
    <t>Evaluación de Gestión de CCF</t>
  </si>
  <si>
    <t>A5. Realizar la inspección y vigilancia de los aspectos de funcionamiento y operativos de las Cajas de Compensación Familiar, así como de los planes, programas y servicios sociales que prestan.</t>
  </si>
  <si>
    <t>Inspección y vigilancia de los aspectos de funcionamiento y ejecución de los recursos de los Fondos de Ley (FOVIS - FOSFEC- LEY 115 - FONIÑEZ)</t>
  </si>
  <si>
    <t>Informes de inspección y vigilancia (funcionamiento y ejecución de los recursos) de los Fondos de Ley elaborados.</t>
  </si>
  <si>
    <t>Número de informes de inspección y vigilancia de los aspectos de funcionamiento y ejecución de los recursos de los Fondos de Ley (FOVIS - FOSFEC- LEY 115 - FONIÑEZ) realizados/Número de Informes Programados</t>
  </si>
  <si>
    <t>Mediante Memorando No. 3-2023-001202 de fecha 30/05/2023 de la Directora de Gestión se informa a los profesionales delegados, la entrega de los informes consolidados de inspección y vigilancia de los aspectos de funcionamiento y ejecución de los recursos de los Fondos de Ley: FOSFEC, LEY 115,  FONIÑEZ, correspondientes al primer trimestre de 2023, deberán ser entregados máximo el 22 de junio de 2023, por lo tanto el avance se reportará en el próximo trimestre.</t>
  </si>
  <si>
    <t>Conforme a las fechas establecidas en el Memorando No.3-2023-001202 de fecha 30/05/2023 la fecha de entrega de los informes correspondientes al 1 trimestre de 2023, se realizará el 22 de junio de 2023 y con plazo para subirse a la pagina web el 7 de julio de 2023..</t>
  </si>
  <si>
    <t>Memorando 3-2023-001202 de fecha  30/05/2023</t>
  </si>
  <si>
    <t>Angela Maria Ortiz</t>
  </si>
  <si>
    <t>A6. Instruir a las entidades vigiladas sobre la manera como deben cumplirse las disposiciones que regulan su actividad.</t>
  </si>
  <si>
    <t>Efectuar jornada de capacitación dirigidas a las entidades vigiladas sobre los aspectos de funcionamiento y ejecución de los servicios y programas que ofrecen.</t>
  </si>
  <si>
    <t>Informe Capacitación dirigida a las entidades vigiladas realizado</t>
  </si>
  <si>
    <t xml:space="preserve">Informe de Capacitación </t>
  </si>
  <si>
    <t xml:space="preserve">
Esta actividad esta propuesta para desarrollarse en el segundo semestre de 2023</t>
  </si>
  <si>
    <t>Esta actividad esta propuesta para desarrollarse en el segundo semestre de 2023</t>
  </si>
  <si>
    <t>Superintendencia Delegada para la Responsabilidad Administrativa y Medidas Especiales</t>
  </si>
  <si>
    <t>Control Legal de CCF</t>
  </si>
  <si>
    <t xml:space="preserve">A.1. Produccion de informes integrales de sustento a las decisiones de comité de Direccion para la adpcion de medidas cautelares que se requiera en la vigencia. </t>
  </si>
  <si>
    <t>Informes</t>
  </si>
  <si>
    <t>Informes integrales de gestión.</t>
  </si>
  <si>
    <t>eficiencia/gestion</t>
  </si>
  <si>
    <t>Informes integrales producidos / Informes integrales requeridos</t>
  </si>
  <si>
    <t>Plan Anticorrupción y de atencion al ciudadano - Plan de seguridad y privacidad de la información</t>
  </si>
  <si>
    <t>Se generaron 9 informes integrales en el I Semestre del 2023. Es necesario tener en cuenta que según resolución 629, la presentación de informes correspondientes a Abril, Mayo y Junio 2023, dependen del plazo de entrega de los informes AEI los cuales tiene plazp para la presentación  el 30 de julio de 2023.</t>
  </si>
  <si>
    <t>Los informes integrales realizados en el primer semestre, se encuentran en la carpeta compartida que le fue asignada para la Delegada de Medidas.</t>
  </si>
  <si>
    <t>Cristina del Pilar Lozano y Alejandra Fuentes Fontecha</t>
  </si>
  <si>
    <t xml:space="preserve">A.2.  Seguimiento trimestral a las medidas cautelares adoptadas vigentes y las que se produzcan en la vigencia. </t>
  </si>
  <si>
    <t>Informe de evaluacion de avance del PDM.</t>
  </si>
  <si>
    <t>Informe avance PDM evaluados /Informe de avance PDM recibidos.</t>
  </si>
  <si>
    <t>Para el segundo trimestre del 2023 se han realizado (9) informes de seguimiento al PDM de las Cajas de Compensación Familiar.</t>
  </si>
  <si>
    <t>Los informes de evaluación de avance del PDM correspondientes al segundo trimestre del 2023, se encuentran en la carpeta compartida de la que fue asignada para la Delegada de Medidas.</t>
  </si>
  <si>
    <t>A.3. Analisis juridico y legal de las decisiones que requieran del control legal de la SSF en materia de Registro y Control.</t>
  </si>
  <si>
    <t>Actos administrativos</t>
  </si>
  <si>
    <t>Actos administrativos analizados</t>
  </si>
  <si>
    <t>Actos administrativos solciitados/Actos administrativos notificados</t>
  </si>
  <si>
    <t>Para el segundo trimestre 2023, El Grupo Interno de Registro y Control proyectó 13 actos administrativos correspondientes al control de legalidad de asambleas generales de afiliados y reuniones de Consejo Directivo en las cuales se hizo nombramiento de Directores Administrativos.</t>
  </si>
  <si>
    <t>La relación de los actos administrativos del segundo trimestre del 2023, se encuentran en la carpeta compartida fue asignada para la Delegada de Medidas.</t>
  </si>
  <si>
    <t xml:space="preserve">A.4. Analisis juridico de las piezas procesales de los asuntos allegados al Grupo Interno para la Responsabilidad Administrativa para inicio de impulso procesal. </t>
  </si>
  <si>
    <t xml:space="preserve">Documentos de analisisjuridico de las piezas procesales de los asuntos allegados al Grupo Interno para la Responsabilidad Administrativa para inicio de impulso procesal. </t>
  </si>
  <si>
    <t>Documentos de analisis juridico de las piezas procesales</t>
  </si>
  <si>
    <t>70%</t>
  </si>
  <si>
    <t>Documento de analisis juridico de las piezas procesales de los proyectados/Documento de analisis juridico de las piezas procesales de los allegados.</t>
  </si>
  <si>
    <t>Para el segundo trimestre 2023, el Grupo Interno para la Responsabilidad Administrativa presenta 16 documentos donde reposa el análisis jurídico de las piezas procesales de trámites nuevos que llegan a la Entidad.</t>
  </si>
  <si>
    <t>Los documentos de análisis jurídico de las piezas procesales  al segundo trimestre del 2023, se encuentran en la carpeta compartida de la que fue asignada para la Delegada de Medidas.</t>
  </si>
  <si>
    <t>6.1 Gestión del Conocimiento y la Innovación</t>
  </si>
  <si>
    <t>Superintendencia Delegada para Estudios Especiales y la Evaluación de Proyectos</t>
  </si>
  <si>
    <t>Estudios Especiales y Evaluación de Proyectos</t>
  </si>
  <si>
    <t>A.1. Elaborar estudio o investigación económica, financiera, administrativa y de operación de los servicios y programas sociales de las CCF.</t>
  </si>
  <si>
    <t>Estudio Especial</t>
  </si>
  <si>
    <t>Estudio para hacer mas eficiente y equitativo el sistema de subsidio familiar  realizados en 2023</t>
  </si>
  <si>
    <t>Eficiencia/producto</t>
  </si>
  <si>
    <t>Estudio realizado y socializado sobre el sistema del subsidio familiar.</t>
  </si>
  <si>
    <t>Plan Anual de Adquisiciones.
Plan Anticorrupción y de Atención al Ciudadano</t>
  </si>
  <si>
    <r>
      <t>En el marco de la contratación del estudio especial 2023, el equipo de la Superintendencia Delegada para Estudios Especiales y la Evaluación de Proyectos adelantó los estudios previos del contrato cuyo objeto consiste en "</t>
    </r>
    <r>
      <rPr>
        <i/>
        <sz val="10"/>
        <rFont val="Arial"/>
        <family val="2"/>
      </rPr>
      <t>REALIZAR UN ESTUDIO DE LAS TARIFAS DE RECREACIÓN Y TURISMO DE LAS CAJAS DE COMPENSACIÓN FAMILIAR, (C.C.F) QUE PERMITA EL ANÁLISIS DE EFICIENCIA, EFICACIA Y OPORTUNIDAD EN EL ACCESO Y PRESTACIÓN DE LOS MISMOS CON ENFOQUE TERRITORIAL Y DIFERENCIAL. ID:3000". </t>
    </r>
    <r>
      <rPr>
        <sz val="10"/>
        <rFont val="Arial"/>
        <family val="2"/>
      </rPr>
      <t>Así mismo, y siguiendo el Manual de Contratación de la entidad, se</t>
    </r>
    <r>
      <rPr>
        <sz val="10"/>
        <rFont val="Inherit"/>
      </rPr>
      <t> solicitó la elaboración del Estudio de Mercado, se enlistaron los anexos </t>
    </r>
    <r>
      <rPr>
        <sz val="8"/>
        <rFont val="Inherit"/>
      </rPr>
      <t>solicitados</t>
    </r>
    <r>
      <rPr>
        <sz val="10"/>
        <rFont val="Inherit"/>
      </rPr>
      <t> y se atendieron los comentarios y sugerencias de parte del Grupo de Contratación para la radicación por medio de la plataforma ESIGNA. </t>
    </r>
  </si>
  <si>
    <t>Velmar David Alzate Perez</t>
  </si>
  <si>
    <t>A.2. Desarrollar la fase de ajustes finales del banco de proyectos para hacer seguimiento a proyectos presentados por las CCF (incluidos convenios de cooperación internacional).</t>
  </si>
  <si>
    <t>Plan de trabajo ajustes al Banco de proyectos</t>
  </si>
  <si>
    <t xml:space="preserve">Plan de trabajo del Banco de proyectos  </t>
  </si>
  <si>
    <t>Porcentaje del avance del plan de trabajo para 2023   del Banco de Proyectos (el plan incluye fases que se desarrollan en distintas vigencias)</t>
  </si>
  <si>
    <t>Plan Estratégico de Tecnologías de la Información y las Comunicaciones -­ PETI.
Plan Anual de Adquisiciones.</t>
  </si>
  <si>
    <t xml:space="preserve">El desarrollo del Banco de Proyectos está siendo ejecutado por profesionales de la Oficina de Tecnologías de la Información y las Comunicaciones (OTICs), conjuntamente con el equipo de trabajo de la Superintendencia Delegada para Estudios Especiales y la Evaluación de Proyectos.
Se continúa con la realización de pruebas de las estructuras generadas hasta la fecha, solicitando a todas las cajas de compensación que carguen la información de los proyectos que tengan la autorización del respectivo Consejo Directivo y sean incluidos en la Sede Electrónica.
</t>
  </si>
  <si>
    <t>Documento Banco de proyectos cargado en carpeta compartida.</t>
  </si>
  <si>
    <t>Beatriz Osorio Marin</t>
  </si>
  <si>
    <t>A.3. Desarrollar productos de conocimientos del Sistema del Subsidio Familiar (SSF).</t>
  </si>
  <si>
    <t>Ejecución del plan de trabajo con productos de conocimiento del Sistema del Subsidio Familiar a producir por la SDEEEP.</t>
  </si>
  <si>
    <t>Porcentaje de ejecución del plan de trabajo  con productos de conocimiento del Sistema del Subsidio Familiar.</t>
  </si>
  <si>
    <t>Indicador de gestión</t>
  </si>
  <si>
    <t>Número de productos de conocimiento del SSF desarrollados  /Número de productos de conocimiento del SSF planeados.</t>
  </si>
  <si>
    <t>Se realiza documento de recomendaciones tecnicas y administrativas según visitas realizadas.</t>
  </si>
  <si>
    <t>Documento Implementación mediciones de verificación en terreno Plan de Visitas Especiales SDEEEP.cargado en carpeta compartida</t>
  </si>
  <si>
    <t>William Andrés Carrillo Torrres.</t>
  </si>
  <si>
    <t>5.3 Gestión de la Información Estadística</t>
  </si>
  <si>
    <t>Gestión Estadística  General del Subsidio Familiar</t>
  </si>
  <si>
    <t xml:space="preserve">A.4. Generar los productos estadísticos establecidos en el proceso estratégico  </t>
  </si>
  <si>
    <t>Publicaciones estadísticas</t>
  </si>
  <si>
    <t>Porcentaje de productos estadísticos producidos.</t>
  </si>
  <si>
    <t>Número de productos estadísticos producidos/Número de productos estadísticos requeridos.</t>
  </si>
  <si>
    <t xml:space="preserve">Se realizó la elaboración del documento nombrado “Monitor del Subsidio Familiar y el Mercado Laboral”, de forma conjunta con las Cajas de Compensación Familiar que actualmente forman parte del Comité Técnico Estadístico. La socialización de dicho producto se llevó a cabo en el Comité Técnico Estadístico Ampliado realizado el día jueves 08 de junio en las instalaciones de la Superintendencia del Subsidio Familiar de 8:30 am a 12:30 m. Comité al que asistieron enviados y/o representantes de las Cajas de Compensación Familiar especializados en el tema estadístico. 
</t>
  </si>
  <si>
    <t>Documento monitor laboral contenido en el siguiente link:
https://ssf.gov.co/monitor-de-subsidio-familiar-y-mercado-laboral</t>
  </si>
  <si>
    <t>Lyda Nathaly Gomez Penagos</t>
  </si>
  <si>
    <t>A.5. Divulgar la información estadística mediante la generación de contenidos, según el calendario de difusión de información estadística para la vigencia 2023.</t>
  </si>
  <si>
    <t>Infografias, Boletines, Cuadros Estadísticos, Anuario Series históricas</t>
  </si>
  <si>
    <t>Contenidos estadísticos publicados en la vigencia 2023</t>
  </si>
  <si>
    <t>Numero de contenidos publicados</t>
  </si>
  <si>
    <t>Plan Anticorrupción y de Atención al Ciudadano.</t>
  </si>
  <si>
    <r>
      <t>Actualmente se encuentran publicados en la página web de la entidad los cuadros estadísticos relacionados con: Servicios Sociales, Información Poblacional, tal como está estipulado en el cronograma de publicaciones también subido en la página web. Hasta el momento hay 4 infografía publicadas, las que corresponden a: Día Internacional de la Mujer, Día del Niño, Día Internacional del Trabajo, Día Internacional de las Familias.</t>
    </r>
    <r>
      <rPr>
        <sz val="11"/>
        <rFont val="Calibri"/>
        <family val="2"/>
        <scheme val="minor"/>
      </rPr>
      <t> En cuanto al Boletín Estadístico del I Trimestre de 2023 se encuentra en fase de diseño en la dependencia de Comunicaciones, así como el producto del Anuario correspondiente al año 2022. </t>
    </r>
  </si>
  <si>
    <t>Infografias contenidas en el siguiente link:
https://ssf.gov.co/transparencia/estadistica-generales-del-sistema-ssf/publicaciones-estadisticas/infografias
Cuadros estadísticos contenidos en el siguiente link:
https://ssf.gov.co/transparencia/estadistica-general-del-ssf/cuadros-estadisticos</t>
  </si>
  <si>
    <t>A.6. Realizar visitas especiales de inspección, vigilancia y control a las cajas de compensación familiar que presentaron proyectos que según criterios de elección fueron priorizados para ser revisados.</t>
  </si>
  <si>
    <t>Visitas especiales de IVC a proyectos de inversión de las Cajas de Compensación Familiar realizadas en vigencia 2023.</t>
  </si>
  <si>
    <t>Visitas especiales realizadas</t>
  </si>
  <si>
    <t>Número de visitas especiales realizadas  en 2023.</t>
  </si>
  <si>
    <t>Se realizan visitas a las siguientes cajas de compensación familiar:
Comfenalco Cartagena, Comfenalco Santander, Comfacesar, Comfamiliar Risaralda, Comfenalco Tolima, Colsubsidio, Combarranquilla,Comfaboy,Cofrem,Cafam.
,</t>
  </si>
  <si>
    <t xml:space="preserve">Expediente en Esigna:
 520/2023/PGEN
645/2023/PGEN
660/2023/PGEN
1116/2023/PGEN
854/2023/PGEN  
1139/2023/PGEN
1367/2023/PGEN
1442/2023/PGEN
1558/2023/PGEN
1557/2023/PGEN 
Se solicita GLPI para publicación del documento INFORME VISITAS ESPECIALES 2023 II TRIMESTRE en la URL: https://ssf.gov.co/transparencia/informacion-de-interes/estudios-investigaciones-y-otras-publicaciones
</t>
  </si>
  <si>
    <t>Karen Daniela Hernandez Diaz</t>
  </si>
  <si>
    <t>A.7. Realizar seguimiento a la presentación y modificación de los LMI presentados por las CCF.</t>
  </si>
  <si>
    <t>Monitoreo de LMI de las CCF</t>
  </si>
  <si>
    <t>Reporte de seguimiento a LMI</t>
  </si>
  <si>
    <t xml:space="preserve">Número de reportes de seguimiento a LMI trimestrales elaborados. </t>
  </si>
  <si>
    <t>El límite máximo de inversión (LMI) de las 43 Cajas de Compensación Familiar (CCF) en el periodo del 1 abril al 30 de junio de 2023, tramitado por el equipo de la delegada fue de un total de 42 reportes de definición del LMI, por valor total de Un billón seiscientos ochenta y seis mil setecientos ochenta y un millones quinientos sesenta y cuatro mil trescientos cincuenta pesos m/cte. 1686781564350</t>
  </si>
  <si>
    <t>Se realiza el reporte del segundo trimestre 2023 se solicita GLPI para publicación del mismo en la URL: https://ssf.gov.co/transparencia/informacion-de-interes/estudios-investigaciones-y-otras-publicaciones 
Se relacionan los expedientes de las definiciones y modificaciones al LMI:
888/2023/PGEN,782/2023/PGEN,1011/2023/PGEN,946/2023/PGEN,900/2023/PGEN,703/2023/PGEN,783/2023/PGEN,917/2023/PGEN,896/2023/PGEN,846/2023/PGEN,1007/2023/PGEN,725/2023/PGEN,850/2023/PGEN,958/2023/PGEN,723/2023/PGEN,881/2023/PGEN,899/2023/PGEN,784/2023/PGEN,728/2023/PGEN,911/2023/PGEN,724/2023/PGEN,957/2023/PGEN,942/2023/PGEN,999/2023/PGEN,727/2023/PGEN, 959/2023/PGEN,883/2023/PGEN,915/2023/PGEN,1026/2023/PGEN,910/2023/PGEN,901/2023/PGEN,955/2023/PGEN,868/2023/PGEN,956/2023/PGEN,885/2023/PGEN,887/2023/PGEN,786/2023/PGEN,977/2023/PGEN,920/2023/PGEN,785/2023/PGEN,1140/2023/PGEN,729/2023/PGEN,726/2023/PGEN</t>
  </si>
  <si>
    <t>A.8. Realizar un taller sobre lineamientos y/o directrices a las CCF.</t>
  </si>
  <si>
    <t>Evento realizado</t>
  </si>
  <si>
    <t>Taller realizado sobre lineamientos y/o directrices a las CCF.</t>
  </si>
  <si>
    <t>Número de talleres de actualización realizados con las cajas de compensación familiar</t>
  </si>
  <si>
    <t>A.9. Implementar y monitorear la planificación de la SDEEEP así como el cumplimiento de compromisos de MIPG.</t>
  </si>
  <si>
    <t>Informe de avances en MIPG</t>
  </si>
  <si>
    <t>Indicador de producto</t>
  </si>
  <si>
    <t>Número de informes entregados sobre avances en MIPG</t>
  </si>
  <si>
    <t>Cuatrimestral</t>
  </si>
  <si>
    <t>Se realizan actualizaciones de caracterización y procedimientos en los procesos de estudios especiales y evaluación de proyectos y en gestión estadísticageneral del sistema de subsido familiar, así como el reporte de avances de MIPG.</t>
  </si>
  <si>
    <t>Documento Informe avances MIPG cargado en la carpeta compartida</t>
  </si>
  <si>
    <t>William  Andrés Carrillo Torres.</t>
  </si>
  <si>
    <t xml:space="preserve">A.10. Seguimiento a los proyectos de inversión presentados por las Cajas de Compensación Familiar.
</t>
  </si>
  <si>
    <t>Monitoreo PI presentados por las CCF gestionados.</t>
  </si>
  <si>
    <t>Porcentaje informe de seguimiento gestionados.</t>
  </si>
  <si>
    <t>Numero de proyectos gestionados/Numero de proyectos requeridos para el periodo.</t>
  </si>
  <si>
    <t>Durante el periodo comprendido entre el 1 de abril y el 30 de junio de 2023, se llevó a cabo el seguimiento de los proyectos de inversión de las 43 Cajas de Compensación Familiar (CCF), donde se evidencio un incremento de los proyectos presentados, según los informes, a la fecha hay un total de 115 proyectos de inversión de los cuales 77 se encuentran finalizados y 38 en analisis.</t>
  </si>
  <si>
    <t xml:space="preserve">Se relacionan los radicados de proyectos de inversión presentados por las cajas:
1-2023-000732, 1-2023-001386 , 1-2023-001785 , 1-2023-002024 , 1-2023-001899 , 1-2023-002036 , 1-2023-002340 , 1-2023-002672 , 1-2023-002677 , 1-2023-002795 , 1-2023-002829 , 1-2023-002867 , 1-2023-003369 , 1-2023-003430 , 1-2023-003506 , 1-2023-003545 , 1-2023-003743 , 1-2023-003889 , 1-2023-003890 , 1-2023-004009 , 1-2023-004174 , 1-2023-004312 , 1-2023-004321 , 1-2023-004334 , 1-2023-004345 , 1-2023-004363 , 1-2023-004382 , 1-2023-004423 , 1-2023-004428 , 1-2023-004436 , 1-2023-006037 , 1-2023-006014 , 1-2023-006269 , 1-2023-006555 , 1-2023-006745 , 1-2023-006683 , 1-2023-006636 , 1-2023-006611 , 1-2023-006734 , 1-2023-006772 , 1-2023-006774 , 1-2023-007149 , 1-2023-007097 , 1-2023-006985 , 1-2023-006981 , 1-2023-006978 , 1-2023-007161 , 1-2023-007168 , 1-2023-007178 , 1-2023-007177 , 1-2023-007317 , 1-2023-007321 , 1-2023-007309 , 1-2023-007316 , 1-2023-007319 , 1-2023-007293 , 1-2023-007454 , 1-2023-007504 , 1-2023-007776 , 1-2023-007769 , 1-2023-007829 , 1-2023-007875 , 1-2023-007854 , 1-2023-007669 , 1-2023-007893 , 1-2023-008358 , 1-2023-008806 , 1-2023-007578 , 1-2023-009023 , 1-2023-009024 , 1-2023-009091 , 1-2023-009131 , 1-2023-009170 , 1-2023-009203 , 1-2023-009212 , 1-2023-009556 , 1-2023-009567 , 1-2023-009608 , 1-2023-009617 , 1-2023-009820 , 1-2023-009823 , 1-2023-009889 , 1-2023-009907 , 1-2023-009931 , 1-2023-010004 , 1-2023-010022 , 1-2023-010034 , 1-2023-010182 , 1-2023-010589 , 1-2023-010715 , 1-2023-011010 , 1-2023-011599 , 1-2023-011765 , 1-2023-011816 , 1-2023-012129 , 1-2023-012137 , 1-2023-012398 , 1-2023-012523 , 1-2023-012537 , 1-2023-012560 , 1-2023-012563 , 1-2023-013046 , 1-2023-013283 , 1-2023-013222 , 1-2023-013539 , 1-2023-013420 , 1-2023-013782 , 1-2023-013794 , 1-2023-013781 , 1-2023-013811 , 1-2023-013829 , 1-2023-013893 , 1-2023-013896 , 1-2023-013963 , 1-2023-014056 ,
Se realiza el reporte del segundo trimestre 2023 se solicita GLPI para publicación del mismo en la URL: https://ssf.gov.co/transparencia/informacion-de-interes/estudios-investigaciones-y-otras-publicaciones 
</t>
  </si>
  <si>
    <t>5.1 Gestión Documental</t>
  </si>
  <si>
    <t>Secretaría General</t>
  </si>
  <si>
    <t>Gestión Documental</t>
  </si>
  <si>
    <t>A1. Ejecutar los Instrumentos Archivisticos</t>
  </si>
  <si>
    <t>Instrumentos Archivisticos actualizados</t>
  </si>
  <si>
    <t>Porcentaje de cumplimiento en los Instrumentods Archivisticos actualizados</t>
  </si>
  <si>
    <t>Eficiencia/Gestion</t>
  </si>
  <si>
    <t>(Numerador: Número de instrumentos archivisticos actualizados/ Denominador: Número instrumentos archivisticos programados para el periodo)*100</t>
  </si>
  <si>
    <t>TRIMESTRAL</t>
  </si>
  <si>
    <t>Plan Institucional de Archivos de la Entidad-PINAR
PETI
Plan Anual de Adquisiciones</t>
  </si>
  <si>
    <t xml:space="preserve">Durante el II trimestre dentro del marco de la implementacion de plan Institucional de Archivos PINAR,  se realizo la estructuracion de los  procedimientos para la entrega de inventarios documentales, el Informe de diagnóstico del estado de los inventarios
documentales de la entidad, Programa de normalización de formas y formularios, el programa de documentos esenciales y vitales, el Plan Institucional de
Capacitación y el Programa de Auditoría y Control.
Asi mismo se presento ante el Comité Institucional de Gestión y Desempeño el documento SISTEMA DE GESTIÓN DE DOCUMENTOS ELECTRÓNICOS DE ARCHIVO -SGDEA, el cual fue aprobado.
</t>
  </si>
  <si>
    <t xml:space="preserve">Se encuentran en la carpetas compartidas del area.
</t>
  </si>
  <si>
    <t>Erika Johana Quintero</t>
  </si>
  <si>
    <t xml:space="preserve">A2       Publicar       y       mantener
actualizada la información correspondiente a los actos administrativos de interés general en    el    portal    corporativo    en
cumplimiento de la Ley 1712 de 2014
</t>
  </si>
  <si>
    <t>Documentos y actos administrativos e interés general publicados en el portal corporativo</t>
  </si>
  <si>
    <t>Porcentaje de información documental, actualizada y actos administrativos publicados en pagina web</t>
  </si>
  <si>
    <t xml:space="preserve">(Numerador: No.  de actos administrativos de interés general y actualizaciones de información publicada en pagina web/ Denominador:   No.  de actos administrativos de interés general y actualizaciones de información publicada en pagina web*100
</t>
  </si>
  <si>
    <t>Plan Institucional de Archivos de la Entidad-PINAR
Plan Anticorrupción y de Atención al Ciudadano
PETI
Plan Anual de Adquisiciones</t>
  </si>
  <si>
    <t>Durante el primer semestre se realizo la publicacion de 47 Actos Administrativos de interes general en la pagina web.</t>
  </si>
  <si>
    <t>Gestión Financiera y Presupuestal</t>
  </si>
  <si>
    <t xml:space="preserve">
A.1. Realizar mensualmente  el seguimiento y publicación del estado  financiero y contable, de acuerdo a los lineamientos internos y la normatividad vigente</t>
  </si>
  <si>
    <t xml:space="preserve">Informe Financiero
</t>
  </si>
  <si>
    <t xml:space="preserve">
Informe de ejecución presupuestal.
</t>
  </si>
  <si>
    <t xml:space="preserve">
 informes financieros contables mensuales presentados de acuerdo a la normafividad vigente.</t>
  </si>
  <si>
    <t xml:space="preserve">
Plan Anticorrupción y de Atención al Ciudadano</t>
  </si>
  <si>
    <t>Al corte 30 de junio de 2023, el Grupo de Gestión Financiera realizó la elaboración de los estados financieros contables de los meses de marzo, abril y mayo; estos 2 últimos se encuentran surtiendo el proceso de revisión toda vez que estos informes deben ser firmados por el Superintendente</t>
  </si>
  <si>
    <r>
      <t xml:space="preserve">La evidencia de la publicación de los estados financieros de la vigencia 2023 s encuentran en la página de la Entidad; tal y como se videncia en la ruta que se cita a continuación:
</t>
    </r>
    <r>
      <rPr>
        <u/>
        <sz val="11"/>
        <rFont val="Calibri"/>
        <family val="2"/>
        <scheme val="minor"/>
      </rPr>
      <t>https://ssf.gov.co/transparencia/presupuesto/informaciónfinanciera/estados-financieros</t>
    </r>
    <r>
      <rPr>
        <sz val="11"/>
        <rFont val="Calibri"/>
        <family val="2"/>
        <scheme val="minor"/>
      </rPr>
      <t xml:space="preserve">
</t>
    </r>
  </si>
  <si>
    <t>Yency Mabel Romero Aguilar</t>
  </si>
  <si>
    <t xml:space="preserve">A2. Publicar informes de ejecución presupuestal en el portal corporativo, en cumplimiento de la normatividad vigente
</t>
  </si>
  <si>
    <t>Informes de Ejecución Presupuestal</t>
  </si>
  <si>
    <t>Informes  mensuales de ejecución presupuestal presentados.
Informe del consolidado de alertas y novedades.</t>
  </si>
  <si>
    <t>(Numerador: No. de informes elaborados/Denominador: 12)* 100
Nota 1 : El último informe a obtener en la vigencia 2023 corresponde al informe de ejecución presupuestal del mes de noviembre 
Nota: 2: En el primer mes de 2023 estará publicado el informe de ejecución de cierre de la vigencia 2022
Nota 3: El porcentaje es acumulado por lo tanto, sólo hasta el último mes del año, se espera dar cumplimiento al 100%</t>
  </si>
  <si>
    <t>Plan Anticorrupción y de Atención al Ciudadano
Plan Anual de Adquisiciones</t>
  </si>
  <si>
    <t xml:space="preserve">Al corte 30 de junio de 2023, el Grupo de Gestión Financiera realizó la publicación en la página web  de la  Entidad,  las ejecuciones presupuestales del segundo trimestre del año 2023; con sus respectivos avances de ejecución presupuestal de cada mes. </t>
  </si>
  <si>
    <r>
      <t xml:space="preserve">La evidencia de la publicación de los estados financieros de la vigencia 2023 s encuentran en la página de la Entidad; tal y como se videncia en la ruta que se cita a continuación:
</t>
    </r>
    <r>
      <rPr>
        <u/>
        <sz val="11"/>
        <rFont val="Calibri"/>
        <family val="2"/>
        <scheme val="minor"/>
      </rPr>
      <t>https://ssf.gov.co/transparencia/presupuesto/ejecucion-presupuestal-historica-anual/presupuesto-de-gastos</t>
    </r>
  </si>
  <si>
    <t>A4. Acompañar  la implementación y realizar seguimiento a la Política de Gestión Presupuestal y Eficiencia del Gasto Público del MIPG, a partir de la ejecución de los recursos de funcionamiento de la SSF.</t>
  </si>
  <si>
    <t xml:space="preserve">Planeación presupuestal de la Superintendencia
</t>
  </si>
  <si>
    <t xml:space="preserve">Anteproyecto de Presupuesto 2023, preparado y consolidado
</t>
  </si>
  <si>
    <t xml:space="preserve">1=Anteproyecto preparado y consolidado
0=Sin avance
</t>
  </si>
  <si>
    <t>Esta actividad solamente se realiza una vez al año, la cual fue realizada y reportada en la matriz de seguimiento del primer trimestre del año.</t>
  </si>
  <si>
    <t>Recursos Físicos</t>
  </si>
  <si>
    <t>A1. Consolidar y  realizar seguimiento al Plan Anual de Adquisiciones</t>
  </si>
  <si>
    <t xml:space="preserve">Informe de seguimiento al Plan Anual de Adquisiciones. </t>
  </si>
  <si>
    <t>Informe de seguimiento al Plan Anual de Adquisiciones.</t>
  </si>
  <si>
    <t>Número de informes de seguimiento trimestral  al Plan Anual de Adquisiciones  elaborados</t>
  </si>
  <si>
    <t>Se realizó informe de seguimiento a la ejecución del Plan Anual de Adquisiciones SSF 2023 correspondiente al segundo trimestre de 2023 el cual se encuentra publicado en la página web de la Entidad.</t>
  </si>
  <si>
    <t>NA</t>
  </si>
  <si>
    <t>https://www.ssf.gov.co/web/guest/transparencia/planeacion/politicas-lineamientos-y-manuales/planes/plan-anual-de-adquisiciones/seguimiento-al-plan-anual-de-adquisiciones</t>
  </si>
  <si>
    <t>Adriana Ramírez</t>
  </si>
  <si>
    <t>A2. Ejecutar y realizar seguimiento al Plan Institucional  de Gestión Ambiental</t>
  </si>
  <si>
    <t>Informe de seguimiento al Plan de Gestión Ambiental</t>
  </si>
  <si>
    <t xml:space="preserve">Informe de avance a la implentación del Plan de Gestión Ambiental. </t>
  </si>
  <si>
    <t>Número de informes de seguimiento trimestral al Plan de Gestión Ambiental elaborados</t>
  </si>
  <si>
    <t>Se realizó informe de seguimiento al Plan Institucional de Gestión Ambiental - PIGA, en el cual se relacionan las actividades adelantadas durante el trimestre.
La ejecución de los recursos se tiene contemplado adelantar durante el segundo semestre de la presente vigencia.</t>
  </si>
  <si>
    <t xml:space="preserve">Se adjunta Informe y evidencias
</t>
  </si>
  <si>
    <t>Yarleidy Mosquera</t>
  </si>
  <si>
    <t>A3. Ejecutar y realizar seguimiento al Plan de Gestión Integral de  Residuos Peligrosos</t>
  </si>
  <si>
    <t xml:space="preserve">Informe de seguimiento al  Plan de Gestión Integral de  Residuos Peligrosos. </t>
  </si>
  <si>
    <t>Informe de avance a la implementación del Plan Institucional de Gestión Integral de Residuos Peligrosos realizado.</t>
  </si>
  <si>
    <t xml:space="preserve">Número de informes de seguimiento trimestral al Plan de Gestión Integral de  Residuos Peligrosos. </t>
  </si>
  <si>
    <t xml:space="preserve">Se realizó informe de seguimiento al Plan de Gestión Integral de Residuos Peligrosos - PGIR, en el cual se relacionan las actividades adelantadas durante el trimestre. </t>
  </si>
  <si>
    <t xml:space="preserve">A4. Ejecutar y realizar seguimiento al Plan de Seguridad Vial </t>
  </si>
  <si>
    <t>Informe de seguimiento al Plan de Seguridad Vial</t>
  </si>
  <si>
    <t xml:space="preserve">Informe de avance al seguimiento del Plan Estratégico de Seguridad Víal.  </t>
  </si>
  <si>
    <t>Número de informes de seguimiento trimestral al Plan de Seguridad Vial</t>
  </si>
  <si>
    <t>Se realizó informe de seguimiento al Plan Estratégico de Seguridad Víal - PESV, en el cual se relacionan las actividades adelantadas durante el trimestre. 
Con recursos de Inversión se contrató la prestación de servicios profesionales con el fin de adelantar la actualización e implementación del PESV.</t>
  </si>
  <si>
    <t>&lt;</t>
  </si>
  <si>
    <t>Almacén e Inventario</t>
  </si>
  <si>
    <t>A1. Realizar toma física de los activos según la periodicidad establecida en el procedimiento respectivo</t>
  </si>
  <si>
    <t>Actas de inventario firmadas por los funcionarios</t>
  </si>
  <si>
    <t>Inventario físico de los activos de la Entidad actualizado.</t>
  </si>
  <si>
    <t>(Numerador: No. funcionarios con inventario actualizado / Denominador: No. total de funcionarios de la SSF)*100
Donde: 
I semestre: 50%
II semestre: 100%</t>
  </si>
  <si>
    <t>Se actualizó el inventario al 50% de los funcionarios de la entidad.</t>
  </si>
  <si>
    <t xml:space="preserve">Se adjunta evidencias
</t>
  </si>
  <si>
    <t>Adriana Sánchez</t>
  </si>
  <si>
    <t>A2. Actualizar permanentemente el inventario  de bienes de la entidad, retiro  de personal, bienes adquiridos y bienes dados de baja</t>
  </si>
  <si>
    <t>Inventario actualizado en el aplicativo Neon.</t>
  </si>
  <si>
    <t>Inventario actualizado a través de Neon.</t>
  </si>
  <si>
    <t>(Numerador: Número de novedades registradas en el sistema/Denominador:  Número de novedades notificadas por Resolución)*100</t>
  </si>
  <si>
    <t>Durante el trimestre notificaron 04 resoluciones relacionadas con traslados de los cuales se adelantaron al 100%.
Resoluciones: (0307, 0296, 430 de 2023)</t>
  </si>
  <si>
    <t>Se adjuntan evidencias</t>
  </si>
  <si>
    <t>Procesos Disciplinarios</t>
  </si>
  <si>
    <t>A1 Capacitar a funcionarios y contratistas sobre
el contenido del código general disciplinario</t>
  </si>
  <si>
    <t xml:space="preserve">
Plan de trabajo para el desarrollo de una capacitación sobre el código General Disciplinario.</t>
  </si>
  <si>
    <t xml:space="preserve">Capacitación del nuevo Código  General disciplinario, dirigido a los funcionarios y contratistas de la entidad. Realizado.
</t>
  </si>
  <si>
    <t xml:space="preserve">Informe Capacitación del Cödigo general Disciplinario dirigido a los funcionarios y contratistas de la entidad.
</t>
  </si>
  <si>
    <t xml:space="preserve">Plan Anticorrupcion y atención al ciudadano
Plan Institucional de Capacitación </t>
  </si>
  <si>
    <t>Etapa de planeaciòn - Elaboración y proyección plan de acción para los trimestres 3 y 4 de 2023</t>
  </si>
  <si>
    <t>Proyecto de plan de trabajo para el desarrollo de las actividades (Anexo 1)</t>
  </si>
  <si>
    <t>Nelson Alejandro Caro Gomez</t>
  </si>
  <si>
    <t>A1 Sensibilizar a funcionarios y contratistas sobre el contenido del código general disciplinario</t>
  </si>
  <si>
    <t xml:space="preserve">
Plan de trabajo que contenga las jornadas sobre los cuales se va a generar espacios de sencibilización con respecto al contenido del código general disciplinario</t>
  </si>
  <si>
    <t xml:space="preserve">
Informe de las jornadas de sencibilización sobre la aplicación del Código General Disciplinario</t>
  </si>
  <si>
    <t xml:space="preserve">(Numerador: Sensibilización mediante cápsulas informativas referentes al  Código General  Disciplinario realizada / Denominador:  sensibilización mediante cápsulas informativas referentes al  Código General Disciplinario programadas)*100
</t>
  </si>
  <si>
    <t xml:space="preserve">Plan Anticorrupcion y atención al ciudadano 
Plan Institucional de Capacitación </t>
  </si>
  <si>
    <t>Proyecto de plan de trabajo para el desarrollo de las actividades (Anexo 2)</t>
  </si>
  <si>
    <t>Contratación Administrativa</t>
  </si>
  <si>
    <t>A1. Adelantar oportunamente los procesos de contratación radicados en debida forma en el Grupo de Gestión Contractual correspondientes a las adquisiciones de bienes y servicios requeridos por la entidad.</t>
  </si>
  <si>
    <t>Procesos de contratación adelantados en Colombia Compra Efciente (tienda virtual y Secop)</t>
  </si>
  <si>
    <t>Cumplimiento en los procesos de contratación</t>
  </si>
  <si>
    <t>Número de procesos adelantados Colombia Compra Efciente (Tienda virtual y Secop) /Número de solicitudes radicadas durante cada trimestre del año X 100</t>
  </si>
  <si>
    <t>En el II trimestre del año 2023, se adelantaron procesos contractuales teniendo en cuenta las solicitudes radicadas</t>
  </si>
  <si>
    <t>28/28=100%</t>
  </si>
  <si>
    <t>Libro radicador de contratos, Carpetas electrónicas de los contratos en la plataforma Esigna, registro en la plataforma del Secop II (Colombia Compra Eficiente), registro de procesos adelantados a través de la Tienda Virtual del Estado Colombia, Radicación de solicitudes mediante la plataforma esigna y Plan Anual de Adquisiciones.</t>
  </si>
  <si>
    <t>Jenny Milena Collazos</t>
  </si>
  <si>
    <t>A2. Publicar y mantener actualizada la información correspondiente al componente de contratación en el portal corporativo en cumplimiento a la normatividad legal vigente.</t>
  </si>
  <si>
    <t>Publicación pagina web de la entidad, link Transparencia y acceso a la información pública</t>
  </si>
  <si>
    <t>Procesos contractuales publicados en la página de transparencia de la Entidad</t>
  </si>
  <si>
    <t>(Numerador: Número de procesos publicados en la página web / Denominador:Número de procesos realizados)</t>
  </si>
  <si>
    <t>En el II trimestre el resultado del indicador es del 100% teniendo en cuenta que se tramitaron los requerimientos solicitados Total: 28/28= 100%</t>
  </si>
  <si>
    <t>28=28%</t>
  </si>
  <si>
    <t>https://www.ssf.gov.co/web/guest/publicaci%C3%B3n-de-informaci%C3%B3n-contractual-2023</t>
  </si>
  <si>
    <t>Gestionar de manera efectiva el talento humano en la Entidad para potenciar su creatividad, innovación, integridad y conocimiento técnico, a través del plan institucional de capacitación, garantizando su bienestar dentro de un marco de inclusión en pro de la mejora continua en los procesos</t>
  </si>
  <si>
    <t>1 Talento_Humano</t>
  </si>
  <si>
    <t>Gestión del Talento Humano</t>
  </si>
  <si>
    <t>A1.Fortalecer el Talento Humano a través de las rutas de bienestar de MIPG.</t>
  </si>
  <si>
    <t>Documento con la ejecución y/o actualizaciones de las rutas de MIPG para vigencia</t>
  </si>
  <si>
    <t>Informe de la ejecución de las actividades</t>
  </si>
  <si>
    <t xml:space="preserve">
Actividades realizadas de las rutas de MIPG / Número de actividades programdas del programa de bienestar </t>
  </si>
  <si>
    <t xml:space="preserve">Plan Anticorrupcion y atención al ciudadano
 Plan de Previsión de Recursos Humanos
 Plan Estratégico de Talento Humano
Plan de Incentivos Institucionales </t>
  </si>
  <si>
    <t>En los meses de abr may y jun se estuvo  trajabando en planificacion de actividades con el Contratista  Cafam.
En  mayo 18 de da  inicio  código de integridad, clima y cultura organizacional,  en los días,  1, 15, 29  junio   se trabajo en los  valores justicia y honestidad. 
En los dias 13 a 27 junio  se trabajo en la integracion de equipo de trabajo, tema:  liderazgo institucional.
No se realizado ningun pago  todavez que el contratista (Cafam) no ha enviado las facturas.</t>
  </si>
  <si>
    <t>Se encuentran en la carpeta compartida del GGTH : R:\2023\BIENESTAR 2023</t>
  </si>
  <si>
    <t>ADRIANA GALVIS</t>
  </si>
  <si>
    <t>A2.Fortalecer el Talento Humano a través de información sistematizada física y electrónica del GTH.</t>
  </si>
  <si>
    <t>Documento que contenga el consolidado de los planes insitucionales a través del 
seguimiento y medición del cumplimiento de resultados de los planes institucionales.</t>
  </si>
  <si>
    <t>Documento de planeas  institucionales</t>
  </si>
  <si>
    <t>Número de documentos  consolidados</t>
  </si>
  <si>
    <t xml:space="preserve">Se realizaron los cronogramas de las actividades contratactuales que ejercen los contratistas del área de Talento Humano, con la finalidad de actualizar la programación y determinar con certeza y evidencias su desarrollo optimo.
Se realizó el informe de inversión del mes de abril con las actividades correspondientes de los contratistas de Talento Humano.
Se realizó el reporte de de riesgos de gestión del primer trimestre de la vigencia, riesgos de corrupción y Plan Anticorrupción y atención al Ciudadano.
Se realizó el reporte de plan de acción del primer trimestre de la vigencia. Asimismo se recopilan y envian los soportes de las actividades desarrolladas.
 Se recopilo información referente a los planes y programas de Talento Humano y actividades pactadas en el Plan Estratégico, donde se realizó en base a esto un informe de lo ejecutado hasta el momento, las proyecciones pendientes y se presentó una herramienta en Excel para realizar el seguimiento de manera
cuatrimestral, además se realizaron imágenes creativas de las actividades del Plan Estratégico.
Se realizó comparación de Formatos de ENTREVISTAESTRUCTURADADEDESVINCULACIONPARAFUNCIONARIOSV1 y el formato realizado como propuesta "FORMATO EVALUACIÓN DE RETIRO" para mejorar la evaluación de desvinculación/retiro con la funcionaria Martha Acuña.
Adicionalmente, se envío documento titulado "FORMATO DESVINCULACIÓN DE CREDENCIALES", para desactivar las cuentas de los funcionarios a las plataformas que ofrece la entidad. Y también el documento "FORMATO ENTREGA DEL PUESTO" con la finalidad de cumplir con el Modelo Integrado de Planeación y Gestión y subir la puntuación en el mismo.
- Se realizó el informe de proyecto de inversión del mes de may  a jun de las actividades correspondientes de los contratistas de Talento Humano y  se revisa evidencias para determinar que se acorde  con  la actividad
- Se Realizo recopilacion con c/u de los funcionarios  GGTH para la informe Seguimiento Plan De Acción   II  Trimestre 2023
Se continuó realizando la aplicación de los indicadores del sistema de seguridad y salud en el trabajo, asimismo, se realizaron cronogramas de actividades para ejecutar con sus respectivas matrices y participaciones pertinentes a todo lo relacionado con el SG-SST. Por otro lado, se realizó Jornada de Inducción y reinducción de manera presencial. Del mismo modo, se realizaron reportes de autodiagnósticos a otras áreas de la entidad, se culminó el curso de MIPG y se tuvieron en cuenta en el ejercicio de las actividades los parámetros del mismo expedidos por el DAFP.  Desde otro ángulo, se consolidó una carpeta de exámenes médicos laborales de los funcionarios de la Superintendencia del Subsidio Familiar y se realizaron cotizaciones de los exámenes médicos laborales a las EPS. Se realizó actividades relacionadas con el gestión del conocimiento, bienestar, actividades de CAFAM, pre pensionados, entre otros.
En programas de bienestar  ruta de la felicidad se  Realizo :  Eje equilibrio psicosocial   taller de cerámica,  Eje Factores Psicosociales , viernes de la Súper tardes musicales ,  Desayuno saludables.  Eje Equilibrio entre la Vida Laboral y Familiar :  día de la familia (Jaime Duque).   En PIC  Se realizo  autodiagnóstico de servicio al ciudadano con la actividad: “ temas que se incluyeron en el Plan Institucional de Capacitación de la vigencia, se tuvo en cuenta todo lo relacionado con la política de servicio al ciudadano,   Realización de autodiagnóstico de gestión estadística con la actividad: “La entidad desarrolla jornadas de capacitación sobre: Seguridad digital y Generación, procesamiento, reporte o difusión de información estadística ”Se realizó Jornada de Inducción y reinducción de manera presencial,  Se envío invitación para inscribirse en cursos ofrecidos de capacitación gratuita en las entidades asignadas a los funcionarios y contratistas de la SSF,  vía mail  .   Se inicia reunión de primer comité de gestión del conocimiento y la innovación.  Se presenta propuesta de articulación con la Arquitectura Empresarial.    En SG-SST. Se realiza la implementación de los programas de vigilancia epidemiológico riesgo biomecánico y cardiovascular y se realiza revisión técnica de los estudios previos para selección abreviada del proveedor de evaluaciones medicas ocupacionales y actividades de los programas de vigilancia epidemiológica, se actualiza matriz de riesgos de la entidad teniendo en cuenta los riesgos viales.  Se realiza la matriz de ausentismo laboral 2023. Se realiza inducción de SST a los nuevos funcionarios, actualización del plan de emergencia de la entidad teniendo en cuenta los riesgos viales. Se envia informe de rendición de cuentas de primer semestre 2023.
</t>
  </si>
  <si>
    <t>CORREOS 
CRONOGRAMAS 
ACTAS 
INFORMES 
EVIDENCIA DE CORREOS
POLITICA SST 
AUTOEVALUACIÓN SG-SST 
CAPACITACIONES  SG-SST  ASISTENCIA
ASISTENCIA JORNADA INDUCCIÓN
LISTA  DE ASISTENTES DE  VAINSCRIPCIÓN CURSO MIPG 
INFORMES DATOS PIC 
LISTA DE CHEQUEO PIC 
PIEZA GRAFICA DE INDUCCIÓN 
ORDEN DEL DÍA INDUCCIÓN 
FORMATO EVALUACIÓN DE INDUCCIÓN Y REINDUCCIÓN 
LISTADO DE ASISTENCIA
CAPACITACIÓN COPASST
ENCUESTAS DE SATISFACCION</t>
  </si>
  <si>
    <t>PATRICIA CARDENAS
MARCELA H. AGUILAR</t>
  </si>
  <si>
    <t>1.1 Gestión Estratégica del Talento Humano</t>
  </si>
  <si>
    <t>Actualizar permanenteme archivo y custodia de historias laborales.</t>
  </si>
  <si>
    <t>Archivo y custodia de historias laborales</t>
  </si>
  <si>
    <t>1  informe de archivo y custodia d elas historias laborales</t>
  </si>
  <si>
    <t>Durante el segundo trimestre se han incorporado a las historias laborales resoluciones de vacaciones con sus respectivas liquidaciones; así como resoluciones de comisión de servicios; además, se ha procurado que las historias de los funcionarios que están siendo nombrados estén al 100% de cumplimiento para el momento de la posesión. A la fecha se puede decir que 105 historia laborales se encuentran debidamente archivadas.</t>
  </si>
  <si>
    <t xml:space="preserve">HISTORIAS LABORALES EN FISICO - CARPETA COMPARTIDA LAS DIGITALIZADAS </t>
  </si>
  <si>
    <t>NELSON VELASQUEZ</t>
  </si>
  <si>
    <t>A3. Fortecer el talento humano a través del desarrollo de las rutas para el fortalecimiento de las competencias funcionales, el bienestar, los reconocimientos salariales y las condiciones del SGSST</t>
  </si>
  <si>
    <t>Implementación de acciones del Plan Estratégico de Gestión del Talento humano, que no se reporten en otra actividad.</t>
  </si>
  <si>
    <t>Plan estrategico de talento humano implementado</t>
  </si>
  <si>
    <t>Número de informes entregados</t>
  </si>
  <si>
    <t xml:space="preserve">PLAN DE PREVISION DEL RECURSO HUMANO 
VINCULADOS:  para el segundo trimestre de 2023, se vincularon a la entidad  servidores públicos (9) ocho   de libre nombramiento y remocion : - Profesional especializado 2028-15 ; 1)Grety Patricia Lopez Alban  – Jefe de oficina Asesora Juridica;2)Carol Lizeth Cardenas Lopez - Secretaria General - 3)Cesar quintero Pimentel - Aux de Servicios Generales 4064-15; 4)Adriana Mercedes bonilla Morales - directora de Gestión de las CCF;5) Carlos Alberto CArdenas Sierra - Asesor 1020-12 ; 6)Nelson Alejandro Caro Gomez - Profesional Especializado 2028-15 ; 7) Gloria Maribel Torres Ramirez - Superinendente delegada de Responsabilidad Admon y las medidas Especiales ; 8) Ronal Andres Rozo Zuluaga - profesional especializado 2028-13, igualmente se vincularon (9) nueve  servidores públicos en provisionalidad, 1)Sandra Claudia Chindoy Yamioy; 2) Luisa Camila Gomez Vasco - Tecnico Administrativo 3124-12- (3)Juan Carlos Lugo Cabrera - Conductor Mécanico 4103-17-  4-5) Laura Carolina Porras Megarejo  Profesional Universitario 2044-07-Profesional Universitario 2044-10;  6)Martha Lucia Gomez rodriguez -Profesional Especializado 2028-17; 7)Bernarda Isabel Inampues Borda -Profesional Especializado 2028 -13; 8)Jose jairo Matta Prada -profesional Universitario 2044-07; 9) catalina borrero   y por una vacancia Temporal -1)Juli Andrea Pérez Bejarano- Profesional Especializado 2028 grado 21- respectivamente.
ENCARGOS: en el segundo  trimestre de 2023, se realizaron 2 encargos haciendo uso del procedimiento de verificación, publicación, y encargo de las provisiones de servidores públicos de Carrera , de Cristina del Pilar Lozano – Profesional especializado  código 2028- grado 21 y Martha Aurora Acuña Gari - Profesional especializado 2028 grado 13
ASIGNACION DE FUNCIONES: Se realizaron 4 asignaciones de funciones a los siguientes servidores públicos: 1)   1)Adriana Elena Galvis Buitrago- como coordinadora de Grupo de Gestión del Talento Humano: 2) Ledys Riascos  como  Coordnadora del Grupo de Superdelegada de  medida especiales y  registro y control 3) Adriana Sanchez Mera - Coordinadora del Grupo de Gestion administrativa  4) Adriana Ramirez como coordinadora del Grupo de Gestión admininistrativa.
DESVINCULACIONES : para el primer trimestre se tuvo que hubo (8) ocho desvinculaciones de servidores públicos  son las Siguiente: 1)   Edy Santiago Sanchez  2) Carol Liseth Cardenas Lopez 3) Laura Carolina Porras Melgarejo 4) Martha Lucia Gomez  5) Linda Katerin poveda Monroy  6)Cesar quintero Pimentel 7) Bernarda Isabel Inampues  () Jose Jairo Matta 8) Luisa Camila Gómez  
PLAN DE VACANTES : Al termino del segundo semestre  de los 149 de los funcionarios de la  SSF. se encontraba una sola vacante por proveer - tecnico administrativo 2044-12 de la oficina asesora juridica 
PLAN DE PREVISION DEL RECURSO HUMANO 
VINCULADOS:  para el segundo trimestre de 2023, se vincularon a la entidad  servidores públicos (9) ocho   de libre nombramiento y remocion : - Profesional especializado 2028-15 ; 1)Grety Patricia Lopez Alban  – Jefe de oficina Asesora Juridica;2)Carol Lizeth Cardenas Lopez - Secretaria General - 3)Cesar quintero Pimentel - Aux de Servicios Generales 4064-15; 4)Adriana Mercedes bonilla Morales - directora de Gestión de las CCF;5) Carlos Alberto CArdenas Sierra - Asesor 1020-12 ; 6)Nelson Alejandro Caro Gomez - Profesional Especializado 2028-15 ; 7) Gloria Maribel Torres Ramirez - Superinendente delegada de Responsabilidad Admon y las medidas Especiales ; 8) Ronal Andres Rozo Zuluaga - profesional especializado 2028-13, igualmente se vincularon (9) nueve  servidores públicos en provisionalidad, 1)Sandra Claudia Chindoy Yamioy; 2) Luisa Camila Gomez Vasco - Tecnico Administrativo 3124-12- (3)Juan Carlos Lugo Cabrera - Conductor Mécanico 4103-17-  4-5) Laura Carolina Porras Megarejo  Profesional Universitario 2044-07-Profesional Universitario 2044-10;  6)Martha Lucia Gomez rodriguez -Profesional Especializado 2028-17; 7)Bernarda Isabel Inampues Borda -Profesional Especializado 2028 -13; 8)Jose jairo Matta Prada -profesional Universitario 2044-07; 9) catalina borrero   y por una vacancia Temporal -1)Juli Andrea Pérez Bejarano- Profesional Especializado 2028 grado 21- respectivamente.
ENCARGOS: en el segundo  trimestre de 2023, se realizaron 2 encargos haciendo uso del procedimiento de verificación, publicación, y encargo de las provisiones de servidores públicos de Carrera , de Cristina del Pilar Lozano – Profesional especializado  código 2028- grado 21 y Martha Aurora Acuña Gari - Profesional especializado 2028 grado 13
ASIGNACION DE FUNCIONES: Se realizaron 4 asignaciones de funciones a los siguientes servidores públicos: 1)   1)Adriana Elena Galvis Buitrago- como coordinadora de Grupo de Gestión del Talento Humano: 2) Ledys Riascos  como  Coordnadora del Grupo de Superdelegada de  medida especiales y  registro y control 3) Adriana Sanchez Mera - Coordinadora del Grupo de Gestion administrativa  4) Adriana Ramirez como coordinadora del Grupo de Gestión admininistrativa.
DESVINCULACIONES : para el primer trimestre se tuvo que hubo (8) ocho desvinculaciones de servidores públicos  son las Siguiente: 1)   Edy Santiago Sanchez  2) Carol Liseth Cardenas Lopez 3) Laura Carolina Porras Melgarejo 4) Martha Lucia Gomez  5) Linda Katerin poveda Monroy  6)Cesar quintero Pimentel 7) Bernarda Isabel Inampues  () Jose Jairo Matta 8) Luisa Camila Gómez  
PLAN DE VACANTES : Al termino del segundo semestre  de los 149 de los funcionarios de la  SSF. se encontraba una sola vacante por proveer - tecnico administrativo 2044-12 de la oficina asesora juridica 
</t>
  </si>
  <si>
    <t>PLAN DE TRABAJO 
EVIDENCIA DE CORREOS
RESOLUCIONES
CARPETA COMPARTIDA DEL GGTH . R:\2023\PLANTA DE PERSONAL\PLANTA DE PERSONAL - SEGUIMIENTO Y CARPETA INSTITUCIONAL. I:\RESOLUCIONES\RESOLUCIONES 2023</t>
  </si>
  <si>
    <t xml:space="preserve"> MARTHA AURORA ACUÑA (Plan de Vacantes y Plan de Prevision)</t>
  </si>
  <si>
    <t>A3. Fortalecer  el talento humano a través del desarrollo de las rutas para el fortalecimiento de las competencias funcionales, el bienestar, los reconocimientos salariales y las condiciones del SGSST</t>
  </si>
  <si>
    <t>Plan de Capacitación</t>
  </si>
  <si>
    <t xml:space="preserve"> Plan de Capacitación ejecutado</t>
  </si>
  <si>
    <t>(Número de capacitaciones ejecutadas/ número de capacitaciones programadas)*100</t>
  </si>
  <si>
    <t>Se realiza inducción y reinducción personal  convocada por teams, una jornada  mensual, asistentes por mes :(en abr 5 personas,  en may 2 personas, e  jun  2 personas).  Se envia invitación via E-mail  para inscribirse en cursos ofrecidos a los funcionarios y contratistas de la entidad, mediante pieza grafica para  12 cursos con las siguientes entidades CAFAM, CNSC, SENA, ESAP, DAFP; MINTIC asi : Abr 4 cursos (Evaluación del desempeño a la gestión de desempeño,  Administración Documental en el Entorno Laboral,  Diplomado proyectos de desarrollo,  
Primer encuentro de jefes de Talento Humano.  May 5  cursos (Indicadores de gestión,  Bilingúismo,  Provisión de Empleo Público, Curso Gobierno Digital: Investigación En El Sector Público, Introduccion A Big Data . Jun  3 cursos  ( Uso del SECOP II desde la perspectiva de entidad estatal,  Modelo de abastecimineto estratégico, Metodología para la elaboracion de programas de gestion documental.         
-El PIC lo aprobo el comite directivo a comienzo de año, pero  por  ley debe estar avalado por  el Comisión De Capacitación, Bienestar E Incentivos, el día 15  de mayo se presento el PIC para aprobacion. 
-se realiza indicadores cuantitativo  para identificar el comportamientos de las personas inscritas a los cursos
-Se solicita en junio a los funcionarios los certificados de los curso realizados. 
-El indicador de  capacitaciones ejecutadas / número de capacitaciones programadas  se tiene un avance a la fecha asi :    se ha cumplido en el trimestre de abr a jun 2023 con el 100% de acuerdo a la programación y ejecución.</t>
  </si>
  <si>
    <t>SD</t>
  </si>
  <si>
    <t>Evidencia correos enviados, lista asistencia de jornada de inducción por correo,  actas de reunion  y lista de chequeo ,  reuniones convocadas por teams,  Ruta : Z:\2023\PIC- PLAN DE CAPACITACIÓN 2023</t>
  </si>
  <si>
    <t>MARIA FERNANDA MARIN</t>
  </si>
  <si>
    <t>A3. Fortalecer el talento humano a través del desarrollo de las rutas para el fortalecimiento de las competencias funcionales, el bienestar, los reconocimientos salariales y las condiciones del SGSST</t>
  </si>
  <si>
    <t xml:space="preserve"> Implementar el Programa de Bienestar</t>
  </si>
  <si>
    <t>Avance del Programa de Bienestar implementado</t>
  </si>
  <si>
    <t>(Número de actividades ejecutadas/ número de actividades programadas)*100</t>
  </si>
  <si>
    <t xml:space="preserve">Para el dar cumplimiento con el seguimiento de los planes y programas de bienestar  se da a conocer las actividades  realizadas asi: en abr se hace preparación  y desarrollo de competencias en uso de  herramientas digitales para (auxiliares,  tecnicos,conductores),  en abr se entrega estimulo educativos,  se realiza viernes de la super   asi:  (Abr, tardes musicales, May, desayuno  saludable, y en jun no se hizo porque se cruzo con  el evento de vacaciones recreativas salida hijos de funcionarios a jardin botanico). Se inicia valoración con deportologo deportiva,  inicia curso de ceramica en decoracion y  se entrega del Kit para el desarrollo de este; fecha de inicio en may  termino en jun.  En jun se celabra dia de la  familia cumpliendo la ley 1857 de 2012, tambien se realiza evento de  reconocimiento y fortalecimiento al matrimonio de los funcionarios de la entidad y sus parejas,  se continua con programa de pausas activas ( abr may jun),    se realiza  encuestas de satisfacción de las actividades realizadas hasta el mes de mayo. Se realiza caminata 23 jun  a Guatavita,  para los  funcionarios de la entidad.  de jun 26 a 30 se realiza vacaciones recreativas  para hijos de funcionarios.  El 30 jun se realiza conmemoracion por el dia del servidor publico con una charla  " la importancia de ser servidor publico",  se brinda  almuerzo y se otorgan.
</t>
  </si>
  <si>
    <t>Avance del Programa de estimulos e Incentivos</t>
  </si>
  <si>
    <t>Avance del Programa de de estimulos e incentivos ejecutado</t>
  </si>
  <si>
    <t xml:space="preserve">Se realiza incentivo institucional de reconocimiento no pecunario por pension.  Articulo 7 de  acuerdo colectivo. </t>
  </si>
  <si>
    <t>Se encuentran en la carpeta compartida del GGTH : R:\2023\SG-SST -  R:\2023\CONTRATISTAS 2023\Proyecto de Inversión 2023 -Contratistas\Johanna Andrea González Duarte</t>
  </si>
  <si>
    <t>ADRIANA GALVIS (PLAN DE INCENTIVOS INSTITUCIONALES)</t>
  </si>
  <si>
    <t>Plan Anual del Sistema de Gestión de Seguridad y Salud en el Trabajo</t>
  </si>
  <si>
    <t xml:space="preserve"> Avance del SG-SST ejecutado</t>
  </si>
  <si>
    <t xml:space="preserve">Se realiza en abr cronograma y en may implementación de los programas de vigilancia epidemiológico, se realiza contrato con Unimsalud el proveedor para la implementación de los programas de vigilancia epidemiológico riesgo biomecánico, cardiovascular, riesgo psicosocial y evaluaciones medicas ocupacionales para definir el cronograma y metodología. En divulgación de los temas  SG-SST se realizó el diseño pautas comunicativas de promoción y prevención sobre consejos para mantener el orden y limpieza el programa de las 5 S´, sobre cuida tu higiene postural, se realiza  pautas comunicativas de promoción y prevención a participar en la brigada de emergencia de la entidad, se realizó actualización de la matriz de ausentismo durante los meses de abril a junio 2023, se realiza inducción de SST a los nuevos funcionarios de la entidad una jornada por mes.  Con la ARL, se define la continuidad del plan de trabajo 2023, cronograma de actividades y se envía solicitud de actividades para el mes de julio. se actualiza del plan de emergencia de la entidad teniendo en cuenta los riesgos viales, se organiza con la ARL acompañamiento a la capacitación sobre identificación de riesgos y peligros, manejo administrativo y medidas preventivas y correctivas de acoso laboral. En Teletrabajo Se realizó acompañamiento técnico al equipo de teletrabajo para elección de los nuevos teletrabajadores, en el mes de junio, se realiza procedimiento de teletrabajo con el fin de garantizar el cumplimiento de los lineamientos. En implementación del Plan anual se realiza presentación del plan de trabajo del  SG-SST al Copasst, Se diseña matriz de seguimiento de exámenes médicos ocupacionales, y se realiza cronograma de capacitación para la brigada de emergencias de la entidad, se realiza revisión documental del procedimiento y formatos del SG-SST, y se realiza ajustes y cambios,  Se actualiza el reglamento interno de la brigada de emergencia y resolución, y se realiza cronograma de curso de formación para comité de convivencia laboral y Copasst.
</t>
  </si>
  <si>
    <t>ADRIANA GALVIS/ JOHANA GONZALEZ SG-SST</t>
  </si>
  <si>
    <t>A4. Fomular la estrategia CONFLICTO DE INTERES de la SSF 2023</t>
  </si>
  <si>
    <t xml:space="preserve">Estrategia formulada y publicada </t>
  </si>
  <si>
    <t xml:space="preserve">Estrategia  publicada </t>
  </si>
  <si>
    <t>1 Documento de  realizado</t>
  </si>
  <si>
    <t xml:space="preserve">Se envió correo solicitando actualización del autodiagnóstico. 
Se trato el tema de conflicto de intereses en el jueves de valores de la entidad.
A la fecha se lleva adelantado la actualización de las historias laborales de los funcionarios en un 90%.
A la fecha no se presentó ninguna solicitud o reporte de estar incursos en algún impedimento y/o conflicto de intereses. 
El procedimiento de conflicto de interés está en revisión por parte de la Oficina Asesora Jurídica.
</t>
  </si>
  <si>
    <t>SE ENVIA CORREOS PARA QUE SE AJUSTE EL PROCEDIMIENTO Y SE ENVIA CORREOS A LIDERES DE COMITÉ PARA REVISION DE ESTRATEGIA</t>
  </si>
  <si>
    <t>WILSON URIBE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</si>
</sst>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0_);_(&quot;$&quot;\ * \(#,##0.000\);_(&quot;$&quot;\ * &quot;-&quot;??_);_(@_)"/>
    <numFmt numFmtId="165" formatCode="_(&quot;$&quot;\ * #,##0_);_(&quot;$&quot;\ * \(#,##0\);_(&quot;$&quot;\ * &quot;-&quot;??_);_(@_)"/>
    <numFmt numFmtId="166" formatCode="_-* #,##0_-;\-* #,##0_-;_-* &quot;-&quot;??_-;_-@_-"/>
    <numFmt numFmtId="167" formatCode="&quot;$&quot;\ #,##0"/>
    <numFmt numFmtId="168" formatCode="_-&quot;$&quot;\ * #,##0_-;\-&quot;$&quot;\ * #,##0_-;_-&quot;$&quot;\ * &quot;-&quot;??_-;_-@_-"/>
    <numFmt numFmtId="169" formatCode="_-[$$-240A]\ * #,##0.00_-;\-[$$-240A]\ * #,##0.00_-;_-[$$-240A]\ * &quot;-&quot;??_-;_-@_-"/>
    <numFmt numFmtId="170" formatCode="_-&quot;$&quot;* #,##0.00_-;\-&quot;$&quot;* #,##0.00_-;_-&quot;$&quot;* &quot;-&quot;??_-;_-@_-"/>
    <numFmt numFmtId="171" formatCode="&quot;$&quot;#,##0;[Red]\-&quot;$&quot;#,##0"/>
    <numFmt numFmtId="172" formatCode="_-&quot;$&quot;\ * #,##0.000_-;\-&quot;$&quot;\ * #,##0.000_-;_-&quot;$&quot;\ * &quot;-&quot;???_-;_-@_-"/>
  </numFmts>
  <fonts count="23">
    <font>
      <sz val="11"/>
      <color theme="1"/>
      <name val="Calibri"/>
      <family val="2"/>
      <scheme val="minor"/>
    </font>
    <font>
      <sz val="10"/>
      <name val="Arial"/>
      <family val="2"/>
    </font>
    <font>
      <sz val="11"/>
      <color theme="1"/>
      <name val="Calibri"/>
      <family val="2"/>
      <scheme val="minor"/>
    </font>
    <font>
      <b/>
      <sz val="20"/>
      <name val="Calibri"/>
      <family val="2"/>
      <scheme val="minor"/>
    </font>
    <font>
      <sz val="14"/>
      <name val="Calibri"/>
      <family val="2"/>
      <scheme val="minor"/>
    </font>
    <font>
      <sz val="11"/>
      <name val="Calibri"/>
      <family val="2"/>
      <scheme val="minor"/>
    </font>
    <font>
      <sz val="20"/>
      <name val="Calibri"/>
      <family val="2"/>
      <scheme val="minor"/>
    </font>
    <font>
      <b/>
      <sz val="9"/>
      <name val="Arial"/>
      <family val="2"/>
    </font>
    <font>
      <sz val="10"/>
      <name val="Calibri"/>
      <family val="2"/>
      <scheme val="minor"/>
    </font>
    <font>
      <sz val="11"/>
      <color rgb="FF9C6500"/>
      <name val="Calibri"/>
      <family val="2"/>
      <scheme val="minor"/>
    </font>
    <font>
      <sz val="11"/>
      <name val="Arial"/>
      <family val="2"/>
    </font>
    <font>
      <b/>
      <sz val="11"/>
      <name val="Calibri"/>
      <family val="2"/>
      <scheme val="minor"/>
    </font>
    <font>
      <u/>
      <sz val="11"/>
      <color theme="10"/>
      <name val="Calibri"/>
      <family val="2"/>
      <scheme val="minor"/>
    </font>
    <font>
      <sz val="9"/>
      <name val="Arial"/>
      <family val="2"/>
    </font>
    <font>
      <sz val="12"/>
      <name val="Calibri"/>
      <family val="2"/>
      <scheme val="minor"/>
    </font>
    <font>
      <u/>
      <sz val="11"/>
      <name val="Calibri"/>
      <family val="2"/>
      <scheme val="minor"/>
    </font>
    <font>
      <b/>
      <sz val="10"/>
      <name val="Calibri"/>
      <family val="2"/>
      <scheme val="minor"/>
    </font>
    <font>
      <i/>
      <sz val="10"/>
      <name val="Arial"/>
      <family val="2"/>
    </font>
    <font>
      <sz val="10"/>
      <name val="Inherit"/>
    </font>
    <font>
      <sz val="8"/>
      <name val="Inherit"/>
    </font>
    <font>
      <sz val="11"/>
      <name val="Inherit"/>
    </font>
    <font>
      <sz val="8"/>
      <name val="Calibri"/>
      <family val="2"/>
      <scheme val="minor"/>
    </font>
    <font>
      <sz val="1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FFE9A3"/>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6699"/>
        <bgColor indexed="64"/>
      </patternFill>
    </fill>
    <fill>
      <patternFill patternType="solid">
        <fgColor rgb="FFFFEB9C"/>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3">
    <xf numFmtId="0" fontId="0" fillId="0" borderId="0"/>
    <xf numFmtId="0" fontId="1" fillId="0" borderId="0"/>
    <xf numFmtId="44"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9" fillId="12" borderId="0" applyNumberFormat="0" applyBorder="0" applyAlignment="0" applyProtection="0"/>
    <xf numFmtId="0" fontId="12" fillId="0" borderId="0" applyNumberFormat="0" applyFill="0" applyBorder="0" applyAlignment="0" applyProtection="0"/>
  </cellStyleXfs>
  <cellXfs count="117">
    <xf numFmtId="0" fontId="0" fillId="0" borderId="0" xfId="0"/>
    <xf numFmtId="0" fontId="4"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6" fillId="0" borderId="0" xfId="0" applyFont="1" applyAlignment="1">
      <alignment horizontal="left" vertical="center"/>
    </xf>
    <xf numFmtId="6" fontId="5" fillId="0" borderId="0" xfId="0" applyNumberFormat="1" applyFont="1" applyAlignment="1">
      <alignment vertical="center"/>
    </xf>
    <xf numFmtId="164" fontId="5" fillId="0" borderId="0" xfId="0" applyNumberFormat="1" applyFont="1" applyAlignment="1">
      <alignment horizontal="center" vertical="center"/>
    </xf>
    <xf numFmtId="165" fontId="5" fillId="0" borderId="0" xfId="0" applyNumberFormat="1" applyFont="1" applyAlignment="1">
      <alignment vertical="center"/>
    </xf>
    <xf numFmtId="0" fontId="7" fillId="3" borderId="1" xfId="0" applyFont="1" applyFill="1" applyBorder="1" applyAlignment="1">
      <alignment horizontal="center" vertical="center" wrapText="1"/>
    </xf>
    <xf numFmtId="41" fontId="7" fillId="4" borderId="1" xfId="3" applyFont="1" applyFill="1" applyBorder="1" applyAlignment="1">
      <alignment horizontal="center" vertical="center" wrapText="1"/>
    </xf>
    <xf numFmtId="41" fontId="7" fillId="5" borderId="1" xfId="3" applyFont="1" applyFill="1" applyBorder="1" applyAlignment="1">
      <alignment horizontal="center" vertical="center" wrapText="1"/>
    </xf>
    <xf numFmtId="0" fontId="7" fillId="6" borderId="1" xfId="0" applyFont="1" applyFill="1" applyBorder="1" applyAlignment="1">
      <alignment horizontal="center" vertical="center" wrapText="1"/>
    </xf>
    <xf numFmtId="165" fontId="7" fillId="6" borderId="1" xfId="4"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0" fontId="0" fillId="0" borderId="0" xfId="0" applyAlignment="1">
      <alignment wrapText="1"/>
    </xf>
    <xf numFmtId="165" fontId="8" fillId="0" borderId="1" xfId="2" applyNumberFormat="1" applyFont="1" applyFill="1" applyBorder="1" applyAlignment="1">
      <alignment vertical="center" wrapText="1"/>
    </xf>
    <xf numFmtId="165" fontId="8" fillId="0" borderId="1" xfId="2" applyNumberFormat="1" applyFont="1" applyFill="1" applyBorder="1" applyAlignment="1">
      <alignment horizontal="center" vertical="center" wrapText="1"/>
    </xf>
    <xf numFmtId="42" fontId="8" fillId="0" borderId="1" xfId="7" applyFont="1" applyFill="1" applyBorder="1" applyAlignment="1">
      <alignment vertical="center"/>
    </xf>
    <xf numFmtId="42" fontId="8" fillId="0" borderId="1" xfId="7" applyFont="1" applyFill="1" applyBorder="1" applyAlignment="1">
      <alignment vertical="center" wrapText="1"/>
    </xf>
    <xf numFmtId="165" fontId="8" fillId="0" borderId="1" xfId="2" applyNumberFormat="1" applyFont="1" applyFill="1" applyBorder="1" applyAlignment="1">
      <alignment horizontal="left" vertical="center" wrapText="1"/>
    </xf>
    <xf numFmtId="168" fontId="8" fillId="0" borderId="1" xfId="2" applyNumberFormat="1" applyFont="1" applyFill="1" applyBorder="1" applyAlignment="1">
      <alignment horizontal="left" vertical="center" wrapText="1"/>
    </xf>
    <xf numFmtId="0" fontId="0" fillId="9" borderId="0" xfId="0" applyFill="1" applyAlignment="1">
      <alignment wrapText="1"/>
    </xf>
    <xf numFmtId="0" fontId="0" fillId="2" borderId="0" xfId="0" applyFill="1" applyAlignment="1">
      <alignment wrapText="1"/>
    </xf>
    <xf numFmtId="0" fontId="0" fillId="0" borderId="0" xfId="0" applyAlignment="1">
      <alignment horizontal="center" vertical="center"/>
    </xf>
    <xf numFmtId="0" fontId="0" fillId="0" borderId="0" xfId="0" applyAlignment="1">
      <alignment horizontal="center" vertical="center" wrapText="1"/>
    </xf>
    <xf numFmtId="164" fontId="8" fillId="0" borderId="1" xfId="2" applyNumberFormat="1" applyFont="1" applyFill="1" applyBorder="1" applyAlignment="1">
      <alignment horizontal="center" vertical="center"/>
    </xf>
    <xf numFmtId="165" fontId="8" fillId="0" borderId="1" xfId="2" applyNumberFormat="1" applyFont="1" applyFill="1" applyBorder="1" applyAlignment="1">
      <alignment horizontal="center" vertical="center"/>
    </xf>
    <xf numFmtId="164" fontId="8" fillId="0" borderId="1" xfId="2" applyNumberFormat="1"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42" fontId="0" fillId="0" borderId="0" xfId="7" applyFont="1" applyAlignment="1">
      <alignment horizontal="center" vertical="center" wrapText="1"/>
    </xf>
    <xf numFmtId="166" fontId="7" fillId="11" borderId="1" xfId="4" applyNumberFormat="1" applyFont="1" applyFill="1" applyBorder="1" applyAlignment="1">
      <alignment horizontal="center" vertical="center" wrapText="1"/>
    </xf>
    <xf numFmtId="42" fontId="7" fillId="11" borderId="1" xfId="7"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1" xfId="0" applyFont="1" applyBorder="1" applyAlignment="1">
      <alignment horizontal="center" vertical="center"/>
    </xf>
    <xf numFmtId="9" fontId="13" fillId="0" borderId="1" xfId="7" applyNumberFormat="1" applyFont="1" applyFill="1" applyBorder="1" applyAlignment="1">
      <alignment horizontal="center" vertical="center"/>
    </xf>
    <xf numFmtId="0" fontId="13"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vertical="center" wrapText="1"/>
    </xf>
    <xf numFmtId="14" fontId="8" fillId="0" borderId="1" xfId="0" applyNumberFormat="1" applyFont="1" applyBorder="1" applyAlignment="1">
      <alignment vertical="center" wrapText="1"/>
    </xf>
    <xf numFmtId="0" fontId="8" fillId="0" borderId="1" xfId="0" applyFont="1" applyBorder="1" applyAlignment="1">
      <alignment horizontal="left" vertical="center" wrapText="1"/>
    </xf>
    <xf numFmtId="165" fontId="8" fillId="0" borderId="1" xfId="0" applyNumberFormat="1" applyFont="1" applyBorder="1" applyAlignment="1">
      <alignment horizontal="center" vertical="center" wrapText="1"/>
    </xf>
    <xf numFmtId="14" fontId="8" fillId="0" borderId="1" xfId="0" applyNumberFormat="1" applyFont="1" applyBorder="1" applyAlignment="1">
      <alignment horizontal="left" vertical="center" wrapText="1"/>
    </xf>
    <xf numFmtId="0" fontId="10" fillId="0" borderId="1" xfId="0" applyFont="1" applyBorder="1" applyAlignment="1">
      <alignment vertical="center" wrapText="1"/>
    </xf>
    <xf numFmtId="165" fontId="8" fillId="0" borderId="1" xfId="0" applyNumberFormat="1" applyFont="1" applyBorder="1" applyAlignment="1">
      <alignment horizontal="left" vertical="center" wrapText="1"/>
    </xf>
    <xf numFmtId="14" fontId="8" fillId="0" borderId="1" xfId="0" applyNumberFormat="1" applyFont="1" applyBorder="1" applyAlignment="1">
      <alignment horizontal="left" vertical="center"/>
    </xf>
    <xf numFmtId="167" fontId="8" fillId="0" borderId="1" xfId="0" applyNumberFormat="1" applyFont="1" applyBorder="1" applyAlignment="1">
      <alignment horizontal="left" vertical="center" wrapText="1"/>
    </xf>
    <xf numFmtId="0" fontId="5" fillId="0" borderId="1" xfId="0" applyFont="1" applyBorder="1" applyAlignment="1">
      <alignment wrapText="1"/>
    </xf>
    <xf numFmtId="14" fontId="8" fillId="0" borderId="1" xfId="0" applyNumberFormat="1" applyFont="1" applyBorder="1" applyAlignment="1">
      <alignment vertical="center"/>
    </xf>
    <xf numFmtId="0" fontId="5" fillId="0" borderId="1" xfId="0" applyFont="1" applyBorder="1" applyAlignment="1">
      <alignment vertical="center" wrapText="1"/>
    </xf>
    <xf numFmtId="172" fontId="5" fillId="0" borderId="1" xfId="0" applyNumberFormat="1" applyFont="1" applyBorder="1" applyAlignment="1">
      <alignment horizontal="center" vertical="center" wrapText="1"/>
    </xf>
    <xf numFmtId="9" fontId="5" fillId="0" borderId="1" xfId="8" applyFont="1" applyFill="1" applyBorder="1" applyAlignment="1">
      <alignment horizontal="center" vertical="center" wrapText="1"/>
    </xf>
    <xf numFmtId="0" fontId="13" fillId="0" borderId="1" xfId="0" applyFont="1" applyBorder="1" applyAlignment="1">
      <alignment horizontal="left"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wrapText="1"/>
    </xf>
    <xf numFmtId="44" fontId="5" fillId="0" borderId="1" xfId="2" applyFont="1" applyFill="1" applyBorder="1" applyAlignment="1">
      <alignment horizontal="center" vertical="center" wrapText="1"/>
    </xf>
    <xf numFmtId="0" fontId="5" fillId="0" borderId="1" xfId="11" applyFont="1" applyFill="1" applyBorder="1" applyAlignment="1">
      <alignment horizontal="left" vertical="center" wrapText="1"/>
    </xf>
    <xf numFmtId="0" fontId="14" fillId="0" borderId="1" xfId="11" applyFont="1" applyFill="1" applyBorder="1" applyAlignment="1">
      <alignment horizontal="center" vertical="center" wrapText="1"/>
    </xf>
    <xf numFmtId="0" fontId="5" fillId="0" borderId="1" xfId="11" applyFont="1" applyFill="1" applyBorder="1" applyAlignment="1">
      <alignment horizontal="center" vertical="center" wrapText="1"/>
    </xf>
    <xf numFmtId="0" fontId="14" fillId="0" borderId="1" xfId="11" applyFont="1" applyFill="1" applyBorder="1" applyAlignment="1">
      <alignment horizontal="left" vertical="center" wrapText="1"/>
    </xf>
    <xf numFmtId="0" fontId="10" fillId="0" borderId="1" xfId="6" applyNumberFormat="1" applyFont="1" applyFill="1" applyBorder="1" applyAlignment="1">
      <alignment horizontal="center" vertical="center"/>
    </xf>
    <xf numFmtId="0" fontId="10" fillId="0" borderId="1" xfId="6" applyNumberFormat="1" applyFont="1" applyFill="1" applyBorder="1" applyAlignment="1">
      <alignment horizontal="center" vertical="center" wrapText="1"/>
    </xf>
    <xf numFmtId="6" fontId="5" fillId="0" borderId="1" xfId="0" applyNumberFormat="1" applyFont="1" applyBorder="1" applyAlignment="1">
      <alignment horizontal="center" vertical="center" wrapText="1"/>
    </xf>
    <xf numFmtId="0" fontId="8" fillId="0" borderId="1" xfId="0" applyFont="1" applyBorder="1" applyAlignment="1">
      <alignment wrapText="1"/>
    </xf>
    <xf numFmtId="9" fontId="10" fillId="0" borderId="1" xfId="6" applyNumberFormat="1" applyFont="1" applyFill="1" applyBorder="1" applyAlignment="1">
      <alignment horizontal="center" vertical="center"/>
    </xf>
    <xf numFmtId="1" fontId="10" fillId="0" borderId="1" xfId="6" applyNumberFormat="1" applyFont="1" applyFill="1" applyBorder="1" applyAlignment="1">
      <alignment horizontal="center" vertical="center"/>
    </xf>
    <xf numFmtId="8" fontId="5" fillId="0" borderId="1" xfId="0" applyNumberFormat="1" applyFont="1" applyBorder="1" applyAlignment="1">
      <alignment horizontal="center" vertical="center" wrapText="1"/>
    </xf>
    <xf numFmtId="42" fontId="5" fillId="0" borderId="1" xfId="7" applyFont="1" applyFill="1" applyBorder="1" applyAlignment="1">
      <alignment horizontal="center" vertical="center" wrapText="1"/>
    </xf>
    <xf numFmtId="0" fontId="15" fillId="0" borderId="1" xfId="12" applyFont="1" applyFill="1" applyBorder="1" applyAlignment="1">
      <alignment horizontal="center" vertical="center" wrapText="1"/>
    </xf>
    <xf numFmtId="170" fontId="5" fillId="0" borderId="1" xfId="0" applyNumberFormat="1" applyFont="1" applyBorder="1" applyAlignment="1">
      <alignment horizontal="center" vertical="center"/>
    </xf>
    <xf numFmtId="0" fontId="5" fillId="0" borderId="1" xfId="0" applyFont="1" applyBorder="1" applyAlignment="1">
      <alignment vertical="top" wrapText="1"/>
    </xf>
    <xf numFmtId="4"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9" fontId="0" fillId="0" borderId="1" xfId="8" applyFont="1" applyBorder="1" applyAlignment="1">
      <alignment horizontal="center" vertical="center" wrapText="1"/>
    </xf>
    <xf numFmtId="41" fontId="0" fillId="0" borderId="1" xfId="6" applyFont="1" applyBorder="1" applyAlignment="1">
      <alignment horizontal="center" vertical="center" wrapText="1"/>
    </xf>
    <xf numFmtId="0" fontId="0" fillId="0" borderId="1" xfId="0" applyBorder="1" applyAlignment="1">
      <alignment horizontal="left" vertical="center" wrapText="1"/>
    </xf>
    <xf numFmtId="166" fontId="5" fillId="0" borderId="1" xfId="5" applyNumberFormat="1" applyFont="1" applyFill="1" applyBorder="1" applyAlignment="1">
      <alignment horizontal="center" vertical="center" wrapText="1"/>
    </xf>
    <xf numFmtId="0" fontId="3" fillId="0" borderId="0" xfId="0" applyFont="1" applyAlignment="1">
      <alignment horizontal="center"/>
    </xf>
    <xf numFmtId="41" fontId="7" fillId="5" borderId="1" xfId="3" applyFont="1" applyFill="1" applyBorder="1" applyAlignment="1">
      <alignment horizontal="center" wrapText="1"/>
    </xf>
    <xf numFmtId="166" fontId="8" fillId="0" borderId="1" xfId="5" applyNumberFormat="1" applyFont="1" applyFill="1" applyBorder="1" applyAlignment="1">
      <alignment horizontal="center" wrapText="1"/>
    </xf>
    <xf numFmtId="9" fontId="8" fillId="0" borderId="1" xfId="0" applyNumberFormat="1" applyFont="1" applyBorder="1" applyAlignment="1">
      <alignment horizontal="center" wrapText="1"/>
    </xf>
    <xf numFmtId="166" fontId="8" fillId="0" borderId="1" xfId="5" applyNumberFormat="1" applyFont="1" applyFill="1" applyBorder="1" applyAlignment="1">
      <alignment horizontal="center"/>
    </xf>
    <xf numFmtId="0" fontId="8" fillId="0" borderId="1" xfId="0" applyFont="1" applyBorder="1" applyAlignment="1">
      <alignment horizontal="center" wrapText="1"/>
    </xf>
    <xf numFmtId="41" fontId="8" fillId="0" borderId="1" xfId="6" applyFont="1" applyFill="1" applyBorder="1" applyAlignment="1">
      <alignment horizontal="center"/>
    </xf>
    <xf numFmtId="9" fontId="8" fillId="0" borderId="1" xfId="8" applyFont="1" applyFill="1" applyBorder="1" applyAlignment="1">
      <alignment horizontal="center" wrapText="1"/>
    </xf>
    <xf numFmtId="49" fontId="8" fillId="0" borderId="1" xfId="0" applyNumberFormat="1" applyFont="1" applyBorder="1" applyAlignment="1">
      <alignment horizontal="center" wrapText="1"/>
    </xf>
    <xf numFmtId="10" fontId="8" fillId="0" borderId="1" xfId="5" applyNumberFormat="1" applyFont="1" applyFill="1" applyBorder="1" applyAlignment="1">
      <alignment horizontal="center" wrapText="1"/>
    </xf>
    <xf numFmtId="42" fontId="10" fillId="0" borderId="1" xfId="7" applyFont="1" applyFill="1" applyBorder="1" applyAlignment="1">
      <alignment horizontal="center" vertical="center"/>
    </xf>
    <xf numFmtId="169" fontId="1" fillId="0" borderId="1" xfId="2" applyNumberFormat="1" applyFont="1" applyFill="1" applyBorder="1" applyAlignment="1">
      <alignment horizontal="center" vertical="center" wrapText="1"/>
    </xf>
    <xf numFmtId="168" fontId="5" fillId="0" borderId="1" xfId="2" applyNumberFormat="1" applyFont="1" applyFill="1" applyBorder="1" applyAlignment="1">
      <alignment horizontal="center" vertical="center" wrapText="1"/>
    </xf>
    <xf numFmtId="10" fontId="5" fillId="0" borderId="1"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5" fillId="2" borderId="0" xfId="0" applyFont="1" applyFill="1" applyAlignment="1">
      <alignment horizontal="center" vertical="center"/>
    </xf>
    <xf numFmtId="0" fontId="0" fillId="0" borderId="1" xfId="0" applyBorder="1" applyAlignment="1">
      <alignment horizontal="center" vertical="center" wrapText="1"/>
    </xf>
    <xf numFmtId="0" fontId="2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0" xfId="0" applyAlignment="1">
      <alignment horizontal="left" vertical="center"/>
    </xf>
    <xf numFmtId="166" fontId="7" fillId="11" borderId="1" xfId="4"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22" fillId="0" borderId="1" xfId="0" applyFont="1" applyBorder="1" applyAlignment="1">
      <alignment horizontal="left" vertical="center" wrapText="1"/>
    </xf>
    <xf numFmtId="0" fontId="5" fillId="0" borderId="1" xfId="0" quotePrefix="1" applyFont="1" applyBorder="1" applyAlignment="1">
      <alignment horizontal="left" vertical="center" wrapText="1"/>
    </xf>
    <xf numFmtId="0" fontId="1" fillId="0" borderId="1" xfId="0" applyFont="1" applyBorder="1" applyAlignment="1">
      <alignment horizontal="left" vertical="center" wrapText="1"/>
    </xf>
    <xf numFmtId="0" fontId="20" fillId="0" borderId="1" xfId="0" applyFont="1" applyBorder="1" applyAlignment="1">
      <alignment horizontal="left" vertical="center" wrapText="1"/>
    </xf>
    <xf numFmtId="171" fontId="5" fillId="0" borderId="1" xfId="0" applyNumberFormat="1" applyFont="1" applyBorder="1" applyAlignment="1">
      <alignment horizontal="left" vertical="center" wrapText="1"/>
    </xf>
    <xf numFmtId="0" fontId="0" fillId="0" borderId="0" xfId="0" applyAlignment="1">
      <alignment horizontal="left" vertical="center" wrapText="1"/>
    </xf>
    <xf numFmtId="0" fontId="3" fillId="8" borderId="0" xfId="0" applyFont="1" applyFill="1" applyAlignment="1">
      <alignment horizontal="center" wrapText="1"/>
    </xf>
    <xf numFmtId="0" fontId="3" fillId="8" borderId="0" xfId="0" applyFont="1" applyFill="1" applyAlignment="1">
      <alignment horizontal="center" vertical="center" wrapText="1"/>
    </xf>
    <xf numFmtId="0" fontId="7" fillId="10" borderId="2" xfId="0" applyFont="1" applyFill="1" applyBorder="1" applyAlignment="1">
      <alignment horizontal="center" vertical="center" wrapText="1"/>
    </xf>
    <xf numFmtId="42" fontId="7" fillId="10" borderId="3" xfId="7" applyFont="1" applyFill="1" applyBorder="1" applyAlignment="1">
      <alignment horizontal="center" vertical="center" wrapText="1"/>
    </xf>
    <xf numFmtId="41" fontId="7" fillId="10" borderId="3" xfId="6" applyFont="1" applyFill="1" applyBorder="1" applyAlignment="1">
      <alignment horizontal="center" wrapText="1"/>
    </xf>
    <xf numFmtId="0" fontId="7" fillId="10" borderId="3" xfId="0" applyFont="1" applyFill="1" applyBorder="1" applyAlignment="1">
      <alignment horizontal="center" vertical="center" wrapText="1"/>
    </xf>
    <xf numFmtId="0" fontId="7" fillId="10" borderId="4" xfId="0" applyFont="1" applyFill="1" applyBorder="1" applyAlignment="1">
      <alignment horizontal="center" vertical="center" wrapText="1"/>
    </xf>
  </cellXfs>
  <cellStyles count="13">
    <cellStyle name="Hipervínculo" xfId="12" builtinId="8"/>
    <cellStyle name="Millares" xfId="5" builtinId="3"/>
    <cellStyle name="Millares [0]" xfId="6" builtinId="6"/>
    <cellStyle name="Millares [0] 2" xfId="3" xr:uid="{00000000-0005-0000-0000-000003000000}"/>
    <cellStyle name="Millares 2" xfId="4" xr:uid="{00000000-0005-0000-0000-000004000000}"/>
    <cellStyle name="Millares 3" xfId="9" xr:uid="{00000000-0005-0000-0000-000005000000}"/>
    <cellStyle name="Moneda" xfId="2" builtinId="4"/>
    <cellStyle name="Moneda [0]" xfId="7" builtinId="7"/>
    <cellStyle name="Moneda 2" xfId="10" xr:uid="{00000000-0005-0000-0000-000008000000}"/>
    <cellStyle name="Neutral" xfId="11" builtinId="28"/>
    <cellStyle name="Normal" xfId="0" builtinId="0"/>
    <cellStyle name="Normal 2" xfId="1" xr:uid="{00000000-0005-0000-0000-00000B000000}"/>
    <cellStyle name="Porcentaje" xfId="8"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25</xdr:col>
      <xdr:colOff>106360</xdr:colOff>
      <xdr:row>83</xdr:row>
      <xdr:rowOff>1306284</xdr:rowOff>
    </xdr:from>
    <xdr:to>
      <xdr:col>26</xdr:col>
      <xdr:colOff>1615984</xdr:colOff>
      <xdr:row>112</xdr:row>
      <xdr:rowOff>82733</xdr:rowOff>
    </xdr:to>
    <xdr:pic>
      <xdr:nvPicPr>
        <xdr:cNvPr id="2" name="Imagen 1">
          <a:extLst>
            <a:ext uri="{FF2B5EF4-FFF2-40B4-BE49-F238E27FC236}">
              <a16:creationId xmlns:a16="http://schemas.microsoft.com/office/drawing/2014/main" id="{2A7B236F-7770-4667-8C8F-62B0FCC7B3D0}"/>
            </a:ext>
          </a:extLst>
        </xdr:cNvPr>
        <xdr:cNvPicPr>
          <a:picLocks noChangeAspect="1"/>
        </xdr:cNvPicPr>
      </xdr:nvPicPr>
      <xdr:blipFill>
        <a:blip xmlns:r="http://schemas.openxmlformats.org/officeDocument/2006/relationships" r:embed="rId1"/>
        <a:stretch>
          <a:fillRect/>
        </a:stretch>
      </xdr:blipFill>
      <xdr:spPr>
        <a:xfrm>
          <a:off x="41951046" y="169501455"/>
          <a:ext cx="4437881" cy="1416233"/>
        </a:xfrm>
        <a:prstGeom prst="rect">
          <a:avLst/>
        </a:prstGeom>
      </xdr:spPr>
    </xdr:pic>
    <xdr:clientData/>
  </xdr:twoCellAnchor>
  <xdr:twoCellAnchor editAs="oneCell">
    <xdr:from>
      <xdr:col>24</xdr:col>
      <xdr:colOff>3703863</xdr:colOff>
      <xdr:row>84</xdr:row>
      <xdr:rowOff>1295043</xdr:rowOff>
    </xdr:from>
    <xdr:to>
      <xdr:col>27</xdr:col>
      <xdr:colOff>267533</xdr:colOff>
      <xdr:row>114</xdr:row>
      <xdr:rowOff>12171</xdr:rowOff>
    </xdr:to>
    <xdr:pic>
      <xdr:nvPicPr>
        <xdr:cNvPr id="3" name="Imagen 2">
          <a:extLst>
            <a:ext uri="{FF2B5EF4-FFF2-40B4-BE49-F238E27FC236}">
              <a16:creationId xmlns:a16="http://schemas.microsoft.com/office/drawing/2014/main" id="{1EE1722A-DCFF-4550-8A58-EB3EBE58293B}"/>
            </a:ext>
          </a:extLst>
        </xdr:cNvPr>
        <xdr:cNvPicPr>
          <a:picLocks noChangeAspect="1"/>
        </xdr:cNvPicPr>
      </xdr:nvPicPr>
      <xdr:blipFill>
        <a:blip xmlns:r="http://schemas.openxmlformats.org/officeDocument/2006/relationships" r:embed="rId2"/>
        <a:stretch>
          <a:fillRect/>
        </a:stretch>
      </xdr:blipFill>
      <xdr:spPr>
        <a:xfrm>
          <a:off x="41509949" y="172734157"/>
          <a:ext cx="5402870" cy="1726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uricio%20Marquez/OneDrive/Escritorio/SSF%202022%20OAP/TRABAJO%20SSF%20202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atehortuaj/Downloads/Formulaci&#243;n%20Plan%20de%20Acci&#243;n%202023%20Comunicaciones%20Ajustado%2002122022%20(1)%2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5.%20OFICINA%20DE%20CONTROL%20INTERN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4.%20OFICINA%20TECNOLOGIAS%20DE%20LA%20INFORMACI&#211;N%20Y%20LAS%20TELECOMUNICACION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2.%20OFICINA%20ASESORA%20DE%20PLANE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escargas\Propuesta%20Formulaci&#243;n%20Plan%20de%20Acci&#243;n%202023%20(AE)%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9.%20SUPERINTENDENCIA%20DELEGADA%20PARA%20ESTUDIOS%20ESPECIALES%20Y%20EVALUACION%20DE%20PROYECTOS.slk.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atehortuaj/Downloads/Formulaci&#243;n%20Plan%20de%20Acci&#243;n%202023%20gesti&#243;n%20financiera%202dic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escargas\CONSTRUCCION%20PLAN%20DE%20ACCION%202023%20(3)%20para%20entregar%20doctor%20freddy%207L%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tehortuaj/Downloads/Plantilla%20Formulaci&#243;n%20Plan%20de%20Acci&#243;n%202023%20VF%2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atehortuaj/Downloads/Plan%20de%20acci&#243;n%20del%20Grupo%20de%20Control%20Interno%20Disciplinario.%201dic2022%20(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atehortuaj/Downloads/Plantilla%20Formulaci&#243;n%20Plan%20de%20Acci&#243;n%202023%20VF%20(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atehortuaj/Desktop/planeacion%20para%20el%20doctor%20fredy/Plan%20Formulacci&#243;n%20Recursos%20humanos%201diciembre2022%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7.%20SUPERINTENDENCIA%20DELEGADA%20PARA%20LA%20GESTIO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Desktop\PEDROJOSE\Nueva%20carpeta\ssf\PLANES%20DE%20ACCION%20APROBADOS\SSF-PA-2023-8.%20SUPERINTENDENCIA%20DELEGADA%20MEDIDAS%20ESPECIAL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escargas\SSF-PA-2023-OPU%20POR%20APROBAC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final"/>
      <sheetName val="ObSectoriales"/>
      <sheetName val="Objetivos"/>
      <sheetName val="Estrategias"/>
      <sheetName val="Procesos"/>
      <sheetName val="DimensionesMIPG"/>
      <sheetName val="PolíticasMIPG"/>
      <sheetName val="Planes612"/>
      <sheetName val="Dependencias"/>
      <sheetName val="TipoIndicador"/>
      <sheetName val="Frecuencia"/>
    </sheetNames>
    <sheetDataSet>
      <sheetData sheetId="0" refreshError="1"/>
      <sheetData sheetId="1" refreshError="1">
        <row r="2">
          <cell r="A2" t="str">
            <v>5. Desarrollar acciones de inspección, vigilancia y control con el fin de dar cumplimiento a las normas legales, reglamentarias y convencionales en materia de trabajo decente</v>
          </cell>
        </row>
        <row r="3">
          <cell r="A3" t="str">
            <v>6. Fortalecer las instituciones del Sector Trabajo y la rendición de cuentas en ejercicio del Buen Gobierno, en búsqueda de la modernización, eficiencia, eficacia y la transparencia</v>
          </cell>
        </row>
        <row r="4">
          <cell r="A4" t="str">
            <v>N/A</v>
          </cell>
        </row>
      </sheetData>
      <sheetData sheetId="2" refreshError="1">
        <row r="2">
          <cell r="B2" t="str">
            <v>OE_1</v>
          </cell>
        </row>
        <row r="3">
          <cell r="B3" t="str">
            <v>OE_2</v>
          </cell>
        </row>
        <row r="4">
          <cell r="B4" t="str">
            <v>OE_3</v>
          </cell>
        </row>
        <row r="5">
          <cell r="B5" t="str">
            <v>OE_4</v>
          </cell>
        </row>
        <row r="6">
          <cell r="B6" t="str">
            <v>N/A</v>
          </cell>
        </row>
      </sheetData>
      <sheetData sheetId="3" refreshError="1"/>
      <sheetData sheetId="4" refreshError="1">
        <row r="2">
          <cell r="B2" t="str">
            <v>Direccionamiento Estratégico</v>
          </cell>
        </row>
        <row r="3">
          <cell r="B3" t="str">
            <v>Planeación Institucional</v>
          </cell>
        </row>
        <row r="4">
          <cell r="B4" t="str">
            <v>Generación Estadística del SSF</v>
          </cell>
        </row>
        <row r="5">
          <cell r="B5" t="str">
            <v>Comunicación Pública</v>
          </cell>
        </row>
        <row r="6">
          <cell r="B6" t="str">
            <v>Control Financiero Contable de las CCF</v>
          </cell>
        </row>
        <row r="7">
          <cell r="B7" t="str">
            <v>Evaluación de Gestión de CCF</v>
          </cell>
        </row>
        <row r="8">
          <cell r="B8" t="str">
            <v>Visita a Entes Vigilados</v>
          </cell>
        </row>
        <row r="9">
          <cell r="B9" t="str">
            <v>Estudios Especiales y Evaluación de Proyectos</v>
          </cell>
        </row>
        <row r="10">
          <cell r="B10" t="str">
            <v>Control Legal de CCF</v>
          </cell>
        </row>
        <row r="11">
          <cell r="B11" t="str">
            <v>Interacción con el Ciudadano</v>
          </cell>
        </row>
        <row r="12">
          <cell r="B12" t="str">
            <v>Gestión de Sistemas de Información</v>
          </cell>
        </row>
        <row r="13">
          <cell r="B13" t="str">
            <v>Gestión Documental</v>
          </cell>
        </row>
        <row r="14">
          <cell r="B14" t="str">
            <v>Procesos Disciplinarios</v>
          </cell>
        </row>
        <row r="15">
          <cell r="B15" t="str">
            <v>Gestión Juridica</v>
          </cell>
        </row>
        <row r="16">
          <cell r="B16" t="str">
            <v>Gestión Financiera y Presupuestal</v>
          </cell>
        </row>
        <row r="17">
          <cell r="B17" t="str">
            <v>Contratación Administrativa</v>
          </cell>
        </row>
        <row r="18">
          <cell r="B18" t="str">
            <v>Recursos Físicos</v>
          </cell>
        </row>
        <row r="19">
          <cell r="B19" t="str">
            <v>Almacén e Inventario</v>
          </cell>
        </row>
        <row r="20">
          <cell r="B20" t="str">
            <v>Notificaciones y Certificaciones</v>
          </cell>
        </row>
        <row r="21">
          <cell r="B21" t="str">
            <v>Gestión del Talento Humano</v>
          </cell>
        </row>
        <row r="22">
          <cell r="B22" t="str">
            <v>Evaluación y Control</v>
          </cell>
        </row>
        <row r="23">
          <cell r="B23" t="str">
            <v>N/A</v>
          </cell>
        </row>
      </sheetData>
      <sheetData sheetId="5" refreshError="1">
        <row r="2">
          <cell r="B2" t="str">
            <v>Talento_Humano</v>
          </cell>
        </row>
        <row r="3">
          <cell r="B3" t="str">
            <v>Direccionamiento_Estratégico_y_Planeación</v>
          </cell>
        </row>
        <row r="4">
          <cell r="B4" t="str">
            <v>Gestión_con_Valores_para_Resultados</v>
          </cell>
        </row>
        <row r="5">
          <cell r="B5" t="str">
            <v>Evaluación_de_Resultados</v>
          </cell>
        </row>
        <row r="6">
          <cell r="B6" t="str">
            <v>Información_y_Comunicación</v>
          </cell>
        </row>
        <row r="7">
          <cell r="B7" t="str">
            <v xml:space="preserve">Gestión_del_Conocimiento_y_la_Innovación </v>
          </cell>
        </row>
        <row r="8">
          <cell r="B8" t="str">
            <v>Control_Interno</v>
          </cell>
        </row>
        <row r="9">
          <cell r="B9" t="str">
            <v>N/A</v>
          </cell>
        </row>
      </sheetData>
      <sheetData sheetId="6" refreshError="1"/>
      <sheetData sheetId="7" refreshError="1"/>
      <sheetData sheetId="8" refreshError="1">
        <row r="2">
          <cell r="B2" t="str">
            <v>Despacho Superintendente del Subsidio Familiar</v>
          </cell>
        </row>
        <row r="3">
          <cell r="B3" t="str">
            <v>Oficina Asesora de Planeación</v>
          </cell>
        </row>
        <row r="4">
          <cell r="B4" t="str">
            <v>Oficina Jurídica</v>
          </cell>
        </row>
        <row r="5">
          <cell r="B5" t="str">
            <v>Oficina de las Tecnologías de Información y Comunicación</v>
          </cell>
        </row>
        <row r="6">
          <cell r="B6" t="str">
            <v>Oficina de Control Interno</v>
          </cell>
        </row>
        <row r="7">
          <cell r="B7" t="str">
            <v>Secretaría General</v>
          </cell>
        </row>
        <row r="8">
          <cell r="B8" t="str">
            <v>Oficina de Protección y Atención al Usuario</v>
          </cell>
        </row>
        <row r="9">
          <cell r="B9" t="str">
            <v>Superintendencia Delegada para Estudios Especiales y Evaluación de Proyectos</v>
          </cell>
        </row>
        <row r="10">
          <cell r="B10" t="str">
            <v>Superintendencia Delegada para la Gestión</v>
          </cell>
        </row>
        <row r="11">
          <cell r="B11" t="str">
            <v>Superintendencia Delegada para la Responsabilidad Administrativa y Medidas Especiales</v>
          </cell>
        </row>
      </sheetData>
      <sheetData sheetId="9" refreshError="1">
        <row r="2">
          <cell r="B2" t="str">
            <v>Eficacia/Producto</v>
          </cell>
        </row>
        <row r="3">
          <cell r="B3" t="str">
            <v>Eficiencia/Gestión</v>
          </cell>
        </row>
        <row r="4">
          <cell r="B4" t="str">
            <v>Efectividad/Resultado</v>
          </cell>
        </row>
      </sheetData>
      <sheetData sheetId="10" refreshError="1">
        <row r="2">
          <cell r="B2" t="str">
            <v>Mensual</v>
          </cell>
        </row>
        <row r="3">
          <cell r="B3" t="str">
            <v>Trimestral</v>
          </cell>
        </row>
        <row r="4">
          <cell r="B4" t="str">
            <v>Semestral</v>
          </cell>
        </row>
        <row r="5">
          <cell r="B5" t="str">
            <v>Anual</v>
          </cell>
        </row>
        <row r="6">
          <cell r="B6" t="str">
            <v>Cuatrimestral</v>
          </cell>
        </row>
        <row r="7">
          <cell r="B7" t="str">
            <v>Bimestral</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refreshError="1"/>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ón 2023"/>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ajustado"/>
      <sheetName val="Lista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23"/>
      <sheetName val="Lista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b.watch/kL7EbWypWV/" TargetMode="External"/><Relationship Id="rId7" Type="http://schemas.openxmlformats.org/officeDocument/2006/relationships/drawing" Target="../drawings/drawing1.xml"/><Relationship Id="rId2" Type="http://schemas.openxmlformats.org/officeDocument/2006/relationships/hyperlink" Target="https://elpais.com/america-colombia/2023-06-20/la-compensacion-familiar-en-colombia-un-sistema-de-amor-social.html" TargetMode="External"/><Relationship Id="rId1" Type="http://schemas.openxmlformats.org/officeDocument/2006/relationships/hyperlink" Target="https://www.ssf.gov.co/documents/20127/36455/Matriz+ITA+a+marzo+2023.pdf/a079270f-a3b0-9d0f-e105-5bd7637ce7c7" TargetMode="External"/><Relationship Id="rId6" Type="http://schemas.openxmlformats.org/officeDocument/2006/relationships/printerSettings" Target="../printerSettings/printerSettings1.bin"/><Relationship Id="rId5" Type="http://schemas.openxmlformats.org/officeDocument/2006/relationships/hyperlink" Target="https://www.ssf.gov.co/web/guest/publicaci%C3%B3n-de-informaci%C3%B3n-contractual-2023" TargetMode="External"/><Relationship Id="rId4" Type="http://schemas.openxmlformats.org/officeDocument/2006/relationships/hyperlink" Target="https://www.ssf.gov.co/web/guest/capsulas-ciudadanas-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BJ210"/>
  <sheetViews>
    <sheetView tabSelected="1" topLeftCell="R2" zoomScale="80" zoomScaleNormal="80" workbookViewId="0">
      <pane ySplit="1" topLeftCell="A3" activePane="bottomLeft" state="frozen"/>
      <selection activeCell="A2" sqref="A2"/>
      <selection pane="bottomLeft" activeCell="J22" sqref="J22"/>
    </sheetView>
  </sheetViews>
  <sheetFormatPr baseColWidth="10" defaultColWidth="11.42578125" defaultRowHeight="15"/>
  <cols>
    <col min="2" max="2" width="40.85546875" customWidth="1"/>
    <col min="3" max="3" width="13.85546875" customWidth="1"/>
    <col min="4" max="4" width="45" customWidth="1"/>
    <col min="5" max="5" width="35.5703125" customWidth="1"/>
    <col min="6" max="6" width="17.140625" customWidth="1"/>
    <col min="7" max="7" width="17.42578125" customWidth="1"/>
    <col min="8" max="8" width="16.5703125" customWidth="1"/>
    <col min="9" max="9" width="14.85546875" customWidth="1"/>
    <col min="10" max="10" width="26" customWidth="1"/>
    <col min="12" max="12" width="15.85546875" customWidth="1"/>
    <col min="13" max="13" width="14.85546875" customWidth="1"/>
    <col min="14" max="14" width="18.42578125" customWidth="1"/>
    <col min="15" max="15" width="14.42578125" customWidth="1"/>
    <col min="16" max="16" width="11.42578125" style="30"/>
    <col min="17" max="17" width="19.140625" style="24" customWidth="1"/>
    <col min="18" max="18" width="22.140625" customWidth="1"/>
    <col min="19" max="19" width="14.42578125" customWidth="1"/>
    <col min="20" max="20" width="16.7109375" customWidth="1"/>
    <col min="21" max="21" width="24.85546875" customWidth="1"/>
    <col min="22" max="22" width="27.7109375" style="30" customWidth="1"/>
    <col min="23" max="23" width="106.28515625" style="101" customWidth="1"/>
    <col min="24" max="24" width="24.85546875" style="31" customWidth="1"/>
    <col min="25" max="25" width="29" style="24" customWidth="1"/>
    <col min="26" max="26" width="42.7109375" style="24" customWidth="1"/>
    <col min="27" max="27" width="30.5703125" customWidth="1"/>
  </cols>
  <sheetData>
    <row r="2" spans="1:27" ht="26.25">
      <c r="A2" s="110" t="s">
        <v>0</v>
      </c>
      <c r="B2" s="110"/>
      <c r="C2" s="110"/>
      <c r="D2" s="110"/>
      <c r="E2" s="110"/>
      <c r="F2" s="110"/>
      <c r="G2" s="110"/>
      <c r="H2" s="110"/>
      <c r="I2" s="110"/>
      <c r="J2" s="110"/>
      <c r="K2" s="110"/>
      <c r="L2" s="110"/>
      <c r="M2" s="110"/>
      <c r="N2" s="110"/>
      <c r="O2" s="110"/>
      <c r="P2" s="111"/>
      <c r="Q2" s="110"/>
      <c r="R2" s="110"/>
      <c r="S2" s="110"/>
      <c r="T2" s="110"/>
      <c r="U2" s="110"/>
      <c r="V2" s="110"/>
    </row>
    <row r="3" spans="1:27" ht="26.25">
      <c r="A3" s="1" t="s">
        <v>1</v>
      </c>
      <c r="B3" s="2"/>
      <c r="C3" s="2"/>
      <c r="D3" s="2"/>
      <c r="E3" s="3"/>
      <c r="F3" s="4"/>
      <c r="G3" s="4"/>
      <c r="H3" s="4"/>
      <c r="I3" s="5"/>
      <c r="J3" s="4"/>
      <c r="K3" s="4"/>
      <c r="L3" s="4"/>
      <c r="M3" s="4"/>
      <c r="N3" s="4"/>
      <c r="O3" s="4"/>
      <c r="P3" s="80"/>
      <c r="Q3" s="4"/>
      <c r="R3" s="4"/>
      <c r="S3" s="6"/>
      <c r="T3" s="7"/>
      <c r="U3" s="8"/>
      <c r="V3" s="96"/>
      <c r="W3" s="112" t="s">
        <v>2</v>
      </c>
      <c r="X3" s="113"/>
      <c r="Y3" s="114"/>
      <c r="Z3" s="115"/>
      <c r="AA3" s="116"/>
    </row>
    <row r="4" spans="1:27" ht="60">
      <c r="A4" s="9" t="s">
        <v>3</v>
      </c>
      <c r="B4" s="9" t="s">
        <v>4</v>
      </c>
      <c r="C4" s="9" t="s">
        <v>5</v>
      </c>
      <c r="D4" s="9" t="s">
        <v>6</v>
      </c>
      <c r="E4" s="9" t="s">
        <v>7</v>
      </c>
      <c r="F4" s="9" t="s">
        <v>8</v>
      </c>
      <c r="G4" s="9" t="s">
        <v>9</v>
      </c>
      <c r="H4" s="10" t="s">
        <v>10</v>
      </c>
      <c r="I4" s="10" t="s">
        <v>11</v>
      </c>
      <c r="J4" s="10" t="s">
        <v>12</v>
      </c>
      <c r="K4" s="10" t="s">
        <v>13</v>
      </c>
      <c r="L4" s="10" t="s">
        <v>14</v>
      </c>
      <c r="M4" s="10" t="s">
        <v>15</v>
      </c>
      <c r="N4" s="10" t="s">
        <v>16</v>
      </c>
      <c r="O4" s="11" t="s">
        <v>17</v>
      </c>
      <c r="P4" s="81" t="s">
        <v>18</v>
      </c>
      <c r="Q4" s="11" t="s">
        <v>19</v>
      </c>
      <c r="R4" s="11" t="s">
        <v>20</v>
      </c>
      <c r="S4" s="11" t="s">
        <v>21</v>
      </c>
      <c r="T4" s="12" t="s">
        <v>22</v>
      </c>
      <c r="U4" s="13" t="s">
        <v>23</v>
      </c>
      <c r="V4" s="14" t="s">
        <v>24</v>
      </c>
      <c r="W4" s="102" t="s">
        <v>25</v>
      </c>
      <c r="X4" s="33" t="s">
        <v>26</v>
      </c>
      <c r="Y4" s="33" t="s">
        <v>27</v>
      </c>
      <c r="Z4" s="32" t="s">
        <v>28</v>
      </c>
      <c r="AA4" s="32" t="s">
        <v>29</v>
      </c>
    </row>
    <row r="5" spans="1:27" ht="156.75" hidden="1" customHeight="1">
      <c r="A5" s="38">
        <v>1</v>
      </c>
      <c r="B5" s="41" t="s">
        <v>30</v>
      </c>
      <c r="C5" s="39" t="s">
        <v>31</v>
      </c>
      <c r="D5" s="39" t="s">
        <v>32</v>
      </c>
      <c r="E5" s="39" t="s">
        <v>33</v>
      </c>
      <c r="F5" s="39" t="s">
        <v>34</v>
      </c>
      <c r="G5" s="39" t="s">
        <v>35</v>
      </c>
      <c r="H5" s="39" t="s">
        <v>36</v>
      </c>
      <c r="I5" s="39" t="s">
        <v>37</v>
      </c>
      <c r="J5" s="39" t="s">
        <v>38</v>
      </c>
      <c r="K5" s="40">
        <v>44928</v>
      </c>
      <c r="L5" s="40">
        <v>45291</v>
      </c>
      <c r="M5" s="39" t="s">
        <v>39</v>
      </c>
      <c r="N5" s="39" t="s">
        <v>40</v>
      </c>
      <c r="O5" s="39" t="s">
        <v>41</v>
      </c>
      <c r="P5" s="82">
        <v>4</v>
      </c>
      <c r="Q5" s="39" t="s">
        <v>42</v>
      </c>
      <c r="R5" s="39" t="s">
        <v>43</v>
      </c>
      <c r="S5" s="39" t="s">
        <v>44</v>
      </c>
      <c r="T5" s="39" t="s">
        <v>45</v>
      </c>
      <c r="U5" s="28" t="s">
        <v>46</v>
      </c>
      <c r="V5" s="39" t="s">
        <v>47</v>
      </c>
      <c r="W5" s="103" t="s">
        <v>48</v>
      </c>
      <c r="X5" s="56" t="s">
        <v>46</v>
      </c>
      <c r="Y5" s="34"/>
      <c r="Z5" s="34"/>
      <c r="AA5" s="34" t="s">
        <v>49</v>
      </c>
    </row>
    <row r="6" spans="1:27" s="15" customFormat="1" ht="144.75" hidden="1" customHeight="1">
      <c r="A6" s="39">
        <f t="shared" ref="A6:A69" si="0">A5+1</f>
        <v>2</v>
      </c>
      <c r="B6" s="41" t="s">
        <v>50</v>
      </c>
      <c r="C6" s="39" t="s">
        <v>51</v>
      </c>
      <c r="D6" s="39" t="s">
        <v>52</v>
      </c>
      <c r="E6" s="39" t="s">
        <v>53</v>
      </c>
      <c r="F6" s="39" t="s">
        <v>34</v>
      </c>
      <c r="G6" s="39" t="s">
        <v>35</v>
      </c>
      <c r="H6" s="39" t="s">
        <v>36</v>
      </c>
      <c r="I6" s="39" t="s">
        <v>37</v>
      </c>
      <c r="J6" s="39" t="s">
        <v>54</v>
      </c>
      <c r="K6" s="40">
        <v>44928</v>
      </c>
      <c r="L6" s="40">
        <v>45291</v>
      </c>
      <c r="M6" s="39" t="s">
        <v>55</v>
      </c>
      <c r="N6" s="39" t="s">
        <v>56</v>
      </c>
      <c r="O6" s="39" t="s">
        <v>57</v>
      </c>
      <c r="P6" s="83">
        <v>1</v>
      </c>
      <c r="Q6" s="39" t="s">
        <v>42</v>
      </c>
      <c r="R6" s="39" t="s">
        <v>58</v>
      </c>
      <c r="S6" s="39" t="s">
        <v>59</v>
      </c>
      <c r="T6" s="39" t="s">
        <v>45</v>
      </c>
      <c r="U6" s="28">
        <v>167000000</v>
      </c>
      <c r="V6" s="39" t="s">
        <v>60</v>
      </c>
      <c r="W6" s="103" t="s">
        <v>61</v>
      </c>
      <c r="X6" s="57">
        <v>1</v>
      </c>
      <c r="Y6" s="58">
        <v>35093333</v>
      </c>
      <c r="Z6" s="34" t="s">
        <v>62</v>
      </c>
      <c r="AA6" s="34" t="s">
        <v>49</v>
      </c>
    </row>
    <row r="7" spans="1:27" s="15" customFormat="1" ht="102" hidden="1">
      <c r="A7" s="39">
        <f t="shared" si="0"/>
        <v>3</v>
      </c>
      <c r="B7" s="41" t="s">
        <v>30</v>
      </c>
      <c r="C7" s="39" t="s">
        <v>31</v>
      </c>
      <c r="D7" s="39" t="s">
        <v>63</v>
      </c>
      <c r="E7" s="39" t="s">
        <v>64</v>
      </c>
      <c r="F7" s="39" t="s">
        <v>34</v>
      </c>
      <c r="G7" s="39" t="s">
        <v>35</v>
      </c>
      <c r="H7" s="39" t="s">
        <v>36</v>
      </c>
      <c r="I7" s="39" t="s">
        <v>37</v>
      </c>
      <c r="J7" s="39" t="s">
        <v>65</v>
      </c>
      <c r="K7" s="40">
        <v>44928</v>
      </c>
      <c r="L7" s="40">
        <v>45291</v>
      </c>
      <c r="M7" s="39" t="s">
        <v>66</v>
      </c>
      <c r="N7" s="39" t="s">
        <v>56</v>
      </c>
      <c r="O7" s="39" t="s">
        <v>67</v>
      </c>
      <c r="P7" s="83">
        <v>1</v>
      </c>
      <c r="Q7" s="39" t="s">
        <v>42</v>
      </c>
      <c r="R7" s="39" t="s">
        <v>68</v>
      </c>
      <c r="S7" s="39" t="s">
        <v>59</v>
      </c>
      <c r="T7" s="39" t="s">
        <v>45</v>
      </c>
      <c r="U7" s="28">
        <v>364826720</v>
      </c>
      <c r="V7" s="39" t="s">
        <v>60</v>
      </c>
      <c r="W7" s="103" t="s">
        <v>69</v>
      </c>
      <c r="X7" s="57">
        <v>1</v>
      </c>
      <c r="Y7" s="58">
        <v>54247811</v>
      </c>
      <c r="Z7" s="34" t="s">
        <v>70</v>
      </c>
      <c r="AA7" s="34" t="s">
        <v>49</v>
      </c>
    </row>
    <row r="8" spans="1:27" s="15" customFormat="1" ht="102" hidden="1">
      <c r="A8" s="39">
        <f t="shared" si="0"/>
        <v>4</v>
      </c>
      <c r="B8" s="41" t="s">
        <v>30</v>
      </c>
      <c r="C8" s="39" t="s">
        <v>31</v>
      </c>
      <c r="D8" s="39" t="s">
        <v>71</v>
      </c>
      <c r="E8" s="39" t="s">
        <v>64</v>
      </c>
      <c r="F8" s="39" t="s">
        <v>34</v>
      </c>
      <c r="G8" s="39" t="s">
        <v>35</v>
      </c>
      <c r="H8" s="39" t="s">
        <v>36</v>
      </c>
      <c r="I8" s="39" t="s">
        <v>37</v>
      </c>
      <c r="J8" s="39" t="s">
        <v>72</v>
      </c>
      <c r="K8" s="40">
        <v>44928</v>
      </c>
      <c r="L8" s="40">
        <v>45291</v>
      </c>
      <c r="M8" s="39" t="s">
        <v>73</v>
      </c>
      <c r="N8" s="39" t="s">
        <v>56</v>
      </c>
      <c r="O8" s="39" t="s">
        <v>74</v>
      </c>
      <c r="P8" s="82">
        <v>19</v>
      </c>
      <c r="Q8" s="39" t="s">
        <v>42</v>
      </c>
      <c r="R8" s="39" t="s">
        <v>75</v>
      </c>
      <c r="S8" s="39" t="s">
        <v>59</v>
      </c>
      <c r="T8" s="39" t="s">
        <v>45</v>
      </c>
      <c r="U8" s="28">
        <v>145477200</v>
      </c>
      <c r="V8" s="39" t="s">
        <v>60</v>
      </c>
      <c r="W8" s="103" t="s">
        <v>76</v>
      </c>
      <c r="X8" s="57" t="s">
        <v>46</v>
      </c>
      <c r="Y8" s="58"/>
      <c r="Z8" s="34" t="s">
        <v>70</v>
      </c>
      <c r="AA8" s="34" t="s">
        <v>49</v>
      </c>
    </row>
    <row r="9" spans="1:27" s="15" customFormat="1" ht="102" hidden="1">
      <c r="A9" s="39">
        <f t="shared" si="0"/>
        <v>5</v>
      </c>
      <c r="B9" s="41" t="s">
        <v>30</v>
      </c>
      <c r="C9" s="39" t="s">
        <v>31</v>
      </c>
      <c r="D9" s="39" t="s">
        <v>32</v>
      </c>
      <c r="E9" s="39" t="s">
        <v>64</v>
      </c>
      <c r="F9" s="39" t="s">
        <v>34</v>
      </c>
      <c r="G9" s="39" t="s">
        <v>35</v>
      </c>
      <c r="H9" s="39" t="s">
        <v>36</v>
      </c>
      <c r="I9" s="39" t="s">
        <v>37</v>
      </c>
      <c r="J9" s="39" t="s">
        <v>77</v>
      </c>
      <c r="K9" s="40">
        <v>45017</v>
      </c>
      <c r="L9" s="40">
        <v>45290</v>
      </c>
      <c r="M9" s="39" t="s">
        <v>78</v>
      </c>
      <c r="N9" s="39" t="s">
        <v>40</v>
      </c>
      <c r="O9" s="39" t="s">
        <v>79</v>
      </c>
      <c r="P9" s="82">
        <v>2</v>
      </c>
      <c r="Q9" s="39" t="s">
        <v>42</v>
      </c>
      <c r="R9" s="39" t="s">
        <v>80</v>
      </c>
      <c r="S9" s="39" t="s">
        <v>81</v>
      </c>
      <c r="T9" s="39" t="s">
        <v>45</v>
      </c>
      <c r="U9" s="28" t="s">
        <v>82</v>
      </c>
      <c r="V9" s="39" t="s">
        <v>60</v>
      </c>
      <c r="W9" s="103" t="s">
        <v>83</v>
      </c>
      <c r="X9" s="56" t="s">
        <v>46</v>
      </c>
      <c r="Y9" s="58"/>
      <c r="Z9" s="34"/>
      <c r="AA9" s="34" t="s">
        <v>49</v>
      </c>
    </row>
    <row r="10" spans="1:27" s="15" customFormat="1" ht="102" hidden="1">
      <c r="A10" s="39">
        <f t="shared" si="0"/>
        <v>6</v>
      </c>
      <c r="B10" s="41" t="s">
        <v>30</v>
      </c>
      <c r="C10" s="39" t="s">
        <v>31</v>
      </c>
      <c r="D10" s="39" t="s">
        <v>32</v>
      </c>
      <c r="E10" s="39" t="s">
        <v>64</v>
      </c>
      <c r="F10" s="39" t="s">
        <v>34</v>
      </c>
      <c r="G10" s="39" t="s">
        <v>35</v>
      </c>
      <c r="H10" s="39" t="s">
        <v>36</v>
      </c>
      <c r="I10" s="39" t="s">
        <v>37</v>
      </c>
      <c r="J10" s="39" t="s">
        <v>84</v>
      </c>
      <c r="K10" s="40">
        <v>44958</v>
      </c>
      <c r="L10" s="40">
        <v>45290</v>
      </c>
      <c r="M10" s="39" t="s">
        <v>85</v>
      </c>
      <c r="N10" s="39" t="s">
        <v>56</v>
      </c>
      <c r="O10" s="39" t="s">
        <v>86</v>
      </c>
      <c r="P10" s="83">
        <v>1</v>
      </c>
      <c r="Q10" s="39" t="s">
        <v>42</v>
      </c>
      <c r="R10" s="39" t="s">
        <v>87</v>
      </c>
      <c r="S10" s="39" t="s">
        <v>59</v>
      </c>
      <c r="T10" s="39" t="s">
        <v>45</v>
      </c>
      <c r="U10" s="28">
        <v>52684500</v>
      </c>
      <c r="V10" s="39" t="s">
        <v>60</v>
      </c>
      <c r="W10" s="103" t="s">
        <v>88</v>
      </c>
      <c r="X10" s="57">
        <v>1</v>
      </c>
      <c r="Y10" s="58">
        <v>13200000</v>
      </c>
      <c r="Z10" s="34" t="s">
        <v>70</v>
      </c>
      <c r="AA10" s="34" t="s">
        <v>49</v>
      </c>
    </row>
    <row r="11" spans="1:27" s="15" customFormat="1" ht="102" hidden="1">
      <c r="A11" s="39">
        <f t="shared" si="0"/>
        <v>7</v>
      </c>
      <c r="B11" s="41" t="s">
        <v>50</v>
      </c>
      <c r="C11" s="39" t="s">
        <v>89</v>
      </c>
      <c r="D11" s="39" t="s">
        <v>71</v>
      </c>
      <c r="E11" s="39" t="s">
        <v>90</v>
      </c>
      <c r="F11" s="39" t="s">
        <v>34</v>
      </c>
      <c r="G11" s="39" t="s">
        <v>35</v>
      </c>
      <c r="H11" s="39" t="s">
        <v>36</v>
      </c>
      <c r="I11" s="39" t="s">
        <v>37</v>
      </c>
      <c r="J11" s="39" t="s">
        <v>91</v>
      </c>
      <c r="K11" s="40">
        <v>44928</v>
      </c>
      <c r="L11" s="40">
        <v>45291</v>
      </c>
      <c r="M11" s="39" t="s">
        <v>92</v>
      </c>
      <c r="N11" s="39" t="s">
        <v>40</v>
      </c>
      <c r="O11" s="39" t="s">
        <v>93</v>
      </c>
      <c r="P11" s="82">
        <v>4</v>
      </c>
      <c r="Q11" s="39" t="s">
        <v>42</v>
      </c>
      <c r="R11" s="39" t="s">
        <v>94</v>
      </c>
      <c r="S11" s="39" t="s">
        <v>59</v>
      </c>
      <c r="T11" s="39" t="s">
        <v>95</v>
      </c>
      <c r="U11" s="28" t="s">
        <v>82</v>
      </c>
      <c r="V11" s="39" t="s">
        <v>60</v>
      </c>
      <c r="W11" s="103" t="s">
        <v>96</v>
      </c>
      <c r="X11" s="34">
        <v>1</v>
      </c>
      <c r="Y11" s="58"/>
      <c r="Z11" s="34" t="s">
        <v>97</v>
      </c>
      <c r="AA11" s="34" t="s">
        <v>49</v>
      </c>
    </row>
    <row r="12" spans="1:27" s="15" customFormat="1" ht="114.75" hidden="1">
      <c r="A12" s="39">
        <f t="shared" si="0"/>
        <v>8</v>
      </c>
      <c r="B12" s="41" t="s">
        <v>50</v>
      </c>
      <c r="C12" s="39" t="s">
        <v>89</v>
      </c>
      <c r="D12" s="39" t="s">
        <v>71</v>
      </c>
      <c r="E12" s="43" t="s">
        <v>90</v>
      </c>
      <c r="F12" s="39" t="s">
        <v>34</v>
      </c>
      <c r="G12" s="39" t="s">
        <v>35</v>
      </c>
      <c r="H12" s="39" t="s">
        <v>36</v>
      </c>
      <c r="I12" s="39" t="s">
        <v>37</v>
      </c>
      <c r="J12" s="39" t="s">
        <v>98</v>
      </c>
      <c r="K12" s="40">
        <v>44958</v>
      </c>
      <c r="L12" s="40">
        <v>45290</v>
      </c>
      <c r="M12" s="39" t="s">
        <v>99</v>
      </c>
      <c r="N12" s="39" t="s">
        <v>56</v>
      </c>
      <c r="O12" s="39" t="s">
        <v>41</v>
      </c>
      <c r="P12" s="82">
        <v>1</v>
      </c>
      <c r="Q12" s="39" t="s">
        <v>42</v>
      </c>
      <c r="R12" s="39" t="s">
        <v>100</v>
      </c>
      <c r="S12" s="39" t="s">
        <v>44</v>
      </c>
      <c r="T12" s="39" t="s">
        <v>45</v>
      </c>
      <c r="U12" s="28">
        <v>58780000</v>
      </c>
      <c r="V12" s="39" t="s">
        <v>60</v>
      </c>
      <c r="W12" s="103" t="s">
        <v>101</v>
      </c>
      <c r="X12" s="56" t="s">
        <v>46</v>
      </c>
      <c r="Y12" s="58">
        <v>11600000</v>
      </c>
      <c r="Z12" s="34" t="s">
        <v>70</v>
      </c>
      <c r="AA12" s="34" t="s">
        <v>49</v>
      </c>
    </row>
    <row r="13" spans="1:27" s="15" customFormat="1" ht="216.75" hidden="1" customHeight="1">
      <c r="A13" s="39">
        <f t="shared" si="0"/>
        <v>9</v>
      </c>
      <c r="B13" s="41" t="s">
        <v>50</v>
      </c>
      <c r="C13" s="39" t="s">
        <v>89</v>
      </c>
      <c r="D13" s="39" t="s">
        <v>71</v>
      </c>
      <c r="E13" s="39" t="s">
        <v>90</v>
      </c>
      <c r="F13" s="41" t="s">
        <v>102</v>
      </c>
      <c r="G13" s="41" t="s">
        <v>103</v>
      </c>
      <c r="H13" s="41" t="s">
        <v>104</v>
      </c>
      <c r="I13" s="41" t="s">
        <v>105</v>
      </c>
      <c r="J13" s="41" t="s">
        <v>106</v>
      </c>
      <c r="K13" s="42">
        <v>44927</v>
      </c>
      <c r="L13" s="42">
        <v>45291</v>
      </c>
      <c r="M13" s="41" t="s">
        <v>107</v>
      </c>
      <c r="N13" s="39" t="s">
        <v>40</v>
      </c>
      <c r="O13" s="41" t="s">
        <v>108</v>
      </c>
      <c r="P13" s="82">
        <v>4</v>
      </c>
      <c r="Q13" s="39" t="s">
        <v>109</v>
      </c>
      <c r="R13" s="41" t="s">
        <v>110</v>
      </c>
      <c r="S13" s="41" t="s">
        <v>59</v>
      </c>
      <c r="T13" s="39" t="s">
        <v>45</v>
      </c>
      <c r="U13" s="16"/>
      <c r="V13" s="39" t="s">
        <v>111</v>
      </c>
      <c r="W13" s="103" t="s">
        <v>112</v>
      </c>
      <c r="X13" s="34"/>
      <c r="Y13" s="79">
        <f>24000000+16000000+7466667</f>
        <v>47466667</v>
      </c>
      <c r="Z13" s="70" t="s">
        <v>113</v>
      </c>
      <c r="AA13" s="52" t="s">
        <v>114</v>
      </c>
    </row>
    <row r="14" spans="1:27" s="15" customFormat="1" ht="132" hidden="1" customHeight="1">
      <c r="A14" s="39">
        <f t="shared" si="0"/>
        <v>10</v>
      </c>
      <c r="B14" s="41" t="s">
        <v>50</v>
      </c>
      <c r="C14" s="39" t="s">
        <v>89</v>
      </c>
      <c r="D14" s="39" t="s">
        <v>71</v>
      </c>
      <c r="E14" s="39" t="s">
        <v>90</v>
      </c>
      <c r="F14" s="41" t="s">
        <v>115</v>
      </c>
      <c r="G14" s="41" t="s">
        <v>116</v>
      </c>
      <c r="H14" s="41" t="s">
        <v>104</v>
      </c>
      <c r="I14" s="41" t="s">
        <v>105</v>
      </c>
      <c r="J14" s="41" t="s">
        <v>117</v>
      </c>
      <c r="K14" s="42">
        <v>44927</v>
      </c>
      <c r="L14" s="42">
        <v>45291</v>
      </c>
      <c r="M14" s="41" t="s">
        <v>118</v>
      </c>
      <c r="N14" s="39" t="s">
        <v>40</v>
      </c>
      <c r="O14" s="41" t="s">
        <v>119</v>
      </c>
      <c r="P14" s="83">
        <v>1</v>
      </c>
      <c r="Q14" s="39" t="s">
        <v>109</v>
      </c>
      <c r="R14" s="41" t="s">
        <v>120</v>
      </c>
      <c r="S14" s="41" t="s">
        <v>59</v>
      </c>
      <c r="T14" s="39" t="s">
        <v>45</v>
      </c>
      <c r="U14" s="16">
        <v>286000000</v>
      </c>
      <c r="V14" s="39" t="s">
        <v>111</v>
      </c>
      <c r="W14" s="103" t="s">
        <v>121</v>
      </c>
      <c r="X14" s="57">
        <v>1</v>
      </c>
      <c r="Y14" s="34"/>
      <c r="Z14" s="34"/>
      <c r="AA14" s="50"/>
    </row>
    <row r="15" spans="1:27" s="15" customFormat="1" ht="102" hidden="1">
      <c r="A15" s="39">
        <f t="shared" si="0"/>
        <v>11</v>
      </c>
      <c r="B15" s="41" t="s">
        <v>50</v>
      </c>
      <c r="C15" s="39" t="s">
        <v>89</v>
      </c>
      <c r="D15" s="39" t="s">
        <v>71</v>
      </c>
      <c r="E15" s="39" t="s">
        <v>90</v>
      </c>
      <c r="F15" s="41" t="s">
        <v>115</v>
      </c>
      <c r="G15" s="41" t="s">
        <v>116</v>
      </c>
      <c r="H15" s="41" t="s">
        <v>104</v>
      </c>
      <c r="I15" s="41" t="s">
        <v>105</v>
      </c>
      <c r="J15" s="41" t="s">
        <v>117</v>
      </c>
      <c r="K15" s="42">
        <v>45108</v>
      </c>
      <c r="L15" s="42">
        <v>45291</v>
      </c>
      <c r="M15" s="41" t="s">
        <v>122</v>
      </c>
      <c r="N15" s="39" t="s">
        <v>40</v>
      </c>
      <c r="O15" s="41" t="s">
        <v>123</v>
      </c>
      <c r="P15" s="82">
        <v>1</v>
      </c>
      <c r="Q15" s="39" t="s">
        <v>109</v>
      </c>
      <c r="R15" s="41" t="s">
        <v>124</v>
      </c>
      <c r="S15" s="41" t="s">
        <v>44</v>
      </c>
      <c r="T15" s="39" t="s">
        <v>45</v>
      </c>
      <c r="U15" s="16">
        <v>7210000</v>
      </c>
      <c r="V15" s="39" t="s">
        <v>111</v>
      </c>
      <c r="W15" s="103" t="s">
        <v>125</v>
      </c>
      <c r="X15" s="34"/>
      <c r="Y15" s="34"/>
      <c r="Z15" s="34" t="s">
        <v>46</v>
      </c>
      <c r="AA15" s="50"/>
    </row>
    <row r="16" spans="1:27" s="15" customFormat="1" ht="102" hidden="1">
      <c r="A16" s="39">
        <f t="shared" si="0"/>
        <v>12</v>
      </c>
      <c r="B16" s="41" t="s">
        <v>50</v>
      </c>
      <c r="C16" s="39" t="s">
        <v>89</v>
      </c>
      <c r="D16" s="39" t="s">
        <v>71</v>
      </c>
      <c r="E16" s="39" t="s">
        <v>90</v>
      </c>
      <c r="F16" s="41" t="s">
        <v>126</v>
      </c>
      <c r="G16" s="41" t="s">
        <v>127</v>
      </c>
      <c r="H16" s="41" t="s">
        <v>104</v>
      </c>
      <c r="I16" s="41" t="s">
        <v>105</v>
      </c>
      <c r="J16" s="41" t="s">
        <v>128</v>
      </c>
      <c r="K16" s="42">
        <v>44927</v>
      </c>
      <c r="L16" s="42">
        <v>45291</v>
      </c>
      <c r="M16" s="41" t="s">
        <v>118</v>
      </c>
      <c r="N16" s="39" t="s">
        <v>40</v>
      </c>
      <c r="O16" s="41" t="s">
        <v>119</v>
      </c>
      <c r="P16" s="83">
        <v>1</v>
      </c>
      <c r="Q16" s="39" t="s">
        <v>109</v>
      </c>
      <c r="R16" s="41" t="s">
        <v>120</v>
      </c>
      <c r="S16" s="41" t="s">
        <v>59</v>
      </c>
      <c r="T16" s="39" t="s">
        <v>45</v>
      </c>
      <c r="U16" s="16">
        <v>176000000</v>
      </c>
      <c r="V16" s="39" t="s">
        <v>129</v>
      </c>
      <c r="W16" s="78" t="s">
        <v>130</v>
      </c>
      <c r="X16" s="76">
        <v>0.5</v>
      </c>
      <c r="Y16" s="77">
        <v>63385967</v>
      </c>
      <c r="Z16" s="97" t="s">
        <v>131</v>
      </c>
      <c r="AA16" s="78" t="s">
        <v>132</v>
      </c>
    </row>
    <row r="17" spans="1:27" s="15" customFormat="1" ht="409.5" hidden="1">
      <c r="A17" s="39">
        <f t="shared" si="0"/>
        <v>13</v>
      </c>
      <c r="B17" s="41" t="s">
        <v>30</v>
      </c>
      <c r="C17" s="39" t="s">
        <v>133</v>
      </c>
      <c r="D17" s="39" t="s">
        <v>32</v>
      </c>
      <c r="E17" s="39" t="s">
        <v>33</v>
      </c>
      <c r="F17" s="41" t="s">
        <v>115</v>
      </c>
      <c r="G17" s="41" t="s">
        <v>35</v>
      </c>
      <c r="H17" s="41" t="s">
        <v>104</v>
      </c>
      <c r="I17" s="41" t="s">
        <v>105</v>
      </c>
      <c r="J17" s="41" t="s">
        <v>134</v>
      </c>
      <c r="K17" s="42">
        <v>44927</v>
      </c>
      <c r="L17" s="42">
        <v>45291</v>
      </c>
      <c r="M17" s="41" t="s">
        <v>118</v>
      </c>
      <c r="N17" s="39" t="s">
        <v>40</v>
      </c>
      <c r="O17" s="41" t="s">
        <v>119</v>
      </c>
      <c r="P17" s="83">
        <v>1</v>
      </c>
      <c r="Q17" s="39" t="s">
        <v>109</v>
      </c>
      <c r="R17" s="41" t="s">
        <v>120</v>
      </c>
      <c r="S17" s="41" t="s">
        <v>59</v>
      </c>
      <c r="T17" s="39" t="s">
        <v>45</v>
      </c>
      <c r="U17" s="16">
        <v>66000000</v>
      </c>
      <c r="V17" s="39" t="s">
        <v>129</v>
      </c>
      <c r="W17" s="104" t="s">
        <v>135</v>
      </c>
      <c r="X17" s="34">
        <v>100</v>
      </c>
      <c r="Y17" s="34"/>
      <c r="Z17" s="98" t="s">
        <v>136</v>
      </c>
      <c r="AA17" s="50" t="s">
        <v>137</v>
      </c>
    </row>
    <row r="18" spans="1:27" s="15" customFormat="1" ht="180" hidden="1">
      <c r="A18" s="39">
        <f t="shared" si="0"/>
        <v>14</v>
      </c>
      <c r="B18" s="41" t="s">
        <v>50</v>
      </c>
      <c r="C18" s="39" t="s">
        <v>89</v>
      </c>
      <c r="D18" s="39" t="s">
        <v>71</v>
      </c>
      <c r="E18" s="39" t="s">
        <v>90</v>
      </c>
      <c r="F18" s="41" t="s">
        <v>115</v>
      </c>
      <c r="G18" s="41" t="s">
        <v>35</v>
      </c>
      <c r="H18" s="41" t="s">
        <v>104</v>
      </c>
      <c r="I18" s="41" t="s">
        <v>105</v>
      </c>
      <c r="J18" s="41" t="s">
        <v>138</v>
      </c>
      <c r="K18" s="42">
        <v>44927</v>
      </c>
      <c r="L18" s="42">
        <v>45291</v>
      </c>
      <c r="M18" s="41" t="s">
        <v>118</v>
      </c>
      <c r="N18" s="39" t="s">
        <v>40</v>
      </c>
      <c r="O18" s="41" t="s">
        <v>119</v>
      </c>
      <c r="P18" s="83">
        <v>1</v>
      </c>
      <c r="Q18" s="39" t="s">
        <v>109</v>
      </c>
      <c r="R18" s="41" t="s">
        <v>120</v>
      </c>
      <c r="S18" s="41" t="s">
        <v>59</v>
      </c>
      <c r="T18" s="39" t="s">
        <v>45</v>
      </c>
      <c r="U18" s="16">
        <v>220000000</v>
      </c>
      <c r="V18" s="39" t="s">
        <v>129</v>
      </c>
      <c r="W18" s="103" t="s">
        <v>139</v>
      </c>
      <c r="X18" s="57">
        <v>0.5</v>
      </c>
      <c r="Y18" s="57" t="s">
        <v>140</v>
      </c>
      <c r="Z18" s="34" t="s">
        <v>141</v>
      </c>
      <c r="AA18" s="57" t="s">
        <v>142</v>
      </c>
    </row>
    <row r="19" spans="1:27" s="15" customFormat="1" ht="127.5" hidden="1">
      <c r="A19" s="39">
        <f t="shared" si="0"/>
        <v>15</v>
      </c>
      <c r="B19" s="41" t="s">
        <v>50</v>
      </c>
      <c r="C19" s="39" t="s">
        <v>89</v>
      </c>
      <c r="D19" s="39" t="s">
        <v>71</v>
      </c>
      <c r="E19" s="39" t="s">
        <v>90</v>
      </c>
      <c r="F19" s="41" t="s">
        <v>102</v>
      </c>
      <c r="G19" s="41" t="s">
        <v>143</v>
      </c>
      <c r="H19" s="41" t="s">
        <v>104</v>
      </c>
      <c r="I19" s="41" t="s">
        <v>105</v>
      </c>
      <c r="J19" s="41" t="s">
        <v>144</v>
      </c>
      <c r="K19" s="42">
        <v>44927</v>
      </c>
      <c r="L19" s="42">
        <v>45291</v>
      </c>
      <c r="M19" s="41" t="s">
        <v>118</v>
      </c>
      <c r="N19" s="39" t="s">
        <v>40</v>
      </c>
      <c r="O19" s="41" t="s">
        <v>119</v>
      </c>
      <c r="P19" s="83">
        <v>1</v>
      </c>
      <c r="Q19" s="39" t="s">
        <v>109</v>
      </c>
      <c r="R19" s="41" t="s">
        <v>120</v>
      </c>
      <c r="S19" s="41" t="s">
        <v>59</v>
      </c>
      <c r="T19" s="39" t="s">
        <v>45</v>
      </c>
      <c r="U19" s="16">
        <v>209000000</v>
      </c>
      <c r="V19" s="39" t="s">
        <v>129</v>
      </c>
      <c r="W19" s="78" t="s">
        <v>145</v>
      </c>
      <c r="X19" s="76">
        <v>0.5</v>
      </c>
      <c r="Y19" s="77">
        <v>65763333</v>
      </c>
      <c r="Z19" s="97" t="s">
        <v>146</v>
      </c>
      <c r="AA19" s="78" t="s">
        <v>132</v>
      </c>
    </row>
    <row r="20" spans="1:27" s="15" customFormat="1" ht="237.75" hidden="1" customHeight="1">
      <c r="A20" s="39">
        <f t="shared" si="0"/>
        <v>16</v>
      </c>
      <c r="B20" s="41" t="s">
        <v>50</v>
      </c>
      <c r="C20" s="39" t="s">
        <v>89</v>
      </c>
      <c r="D20" s="39" t="s">
        <v>71</v>
      </c>
      <c r="E20" s="39" t="s">
        <v>90</v>
      </c>
      <c r="F20" s="41" t="s">
        <v>102</v>
      </c>
      <c r="G20" s="41" t="s">
        <v>143</v>
      </c>
      <c r="H20" s="41" t="s">
        <v>104</v>
      </c>
      <c r="I20" s="41" t="s">
        <v>105</v>
      </c>
      <c r="J20" s="43" t="s">
        <v>147</v>
      </c>
      <c r="K20" s="40">
        <v>45017</v>
      </c>
      <c r="L20" s="40">
        <v>45291</v>
      </c>
      <c r="M20" s="41" t="s">
        <v>148</v>
      </c>
      <c r="N20" s="39" t="s">
        <v>40</v>
      </c>
      <c r="O20" s="41" t="s">
        <v>149</v>
      </c>
      <c r="P20" s="84">
        <v>4</v>
      </c>
      <c r="Q20" s="38" t="s">
        <v>150</v>
      </c>
      <c r="R20" s="41" t="s">
        <v>151</v>
      </c>
      <c r="S20" s="39" t="s">
        <v>59</v>
      </c>
      <c r="T20" s="39" t="s">
        <v>45</v>
      </c>
      <c r="U20" s="16">
        <f>413600000+80000000</f>
        <v>493600000</v>
      </c>
      <c r="V20" s="39" t="s">
        <v>152</v>
      </c>
      <c r="W20" s="59" t="s">
        <v>153</v>
      </c>
      <c r="X20" s="60" t="s">
        <v>46</v>
      </c>
      <c r="Y20" s="61">
        <v>0</v>
      </c>
      <c r="Z20" s="60" t="s">
        <v>154</v>
      </c>
      <c r="AA20" s="62" t="s">
        <v>155</v>
      </c>
    </row>
    <row r="21" spans="1:27" s="15" customFormat="1" ht="232.5" hidden="1" customHeight="1">
      <c r="A21" s="39">
        <f t="shared" si="0"/>
        <v>17</v>
      </c>
      <c r="B21" s="41" t="s">
        <v>50</v>
      </c>
      <c r="C21" s="39" t="s">
        <v>89</v>
      </c>
      <c r="D21" s="39" t="s">
        <v>71</v>
      </c>
      <c r="E21" s="39" t="s">
        <v>90</v>
      </c>
      <c r="F21" s="41" t="s">
        <v>102</v>
      </c>
      <c r="G21" s="41" t="s">
        <v>143</v>
      </c>
      <c r="H21" s="41" t="s">
        <v>104</v>
      </c>
      <c r="I21" s="41" t="s">
        <v>105</v>
      </c>
      <c r="J21" s="41" t="s">
        <v>156</v>
      </c>
      <c r="K21" s="40">
        <v>45017</v>
      </c>
      <c r="L21" s="40">
        <v>45291</v>
      </c>
      <c r="M21" s="41" t="s">
        <v>157</v>
      </c>
      <c r="N21" s="39" t="s">
        <v>40</v>
      </c>
      <c r="O21" s="41" t="s">
        <v>158</v>
      </c>
      <c r="P21" s="84">
        <v>1</v>
      </c>
      <c r="Q21" s="38" t="s">
        <v>150</v>
      </c>
      <c r="R21" s="41" t="s">
        <v>151</v>
      </c>
      <c r="S21" s="39" t="s">
        <v>59</v>
      </c>
      <c r="T21" s="39" t="s">
        <v>45</v>
      </c>
      <c r="U21" s="16">
        <f>262400000-80000000</f>
        <v>182400000</v>
      </c>
      <c r="V21" s="39" t="s">
        <v>152</v>
      </c>
      <c r="W21" s="59" t="s">
        <v>159</v>
      </c>
      <c r="X21" s="60" t="s">
        <v>46</v>
      </c>
      <c r="Y21" s="61">
        <v>0</v>
      </c>
      <c r="Z21" s="60" t="s">
        <v>160</v>
      </c>
      <c r="AA21" s="62" t="s">
        <v>155</v>
      </c>
    </row>
    <row r="22" spans="1:27" s="15" customFormat="1" ht="178.5" hidden="1" customHeight="1">
      <c r="A22" s="39">
        <f t="shared" si="0"/>
        <v>18</v>
      </c>
      <c r="B22" s="41" t="s">
        <v>50</v>
      </c>
      <c r="C22" s="39" t="s">
        <v>89</v>
      </c>
      <c r="D22" s="39" t="s">
        <v>71</v>
      </c>
      <c r="E22" s="39" t="s">
        <v>90</v>
      </c>
      <c r="F22" s="41" t="s">
        <v>102</v>
      </c>
      <c r="G22" s="41" t="s">
        <v>143</v>
      </c>
      <c r="H22" s="41" t="s">
        <v>161</v>
      </c>
      <c r="I22" s="41" t="s">
        <v>162</v>
      </c>
      <c r="J22" s="43" t="s">
        <v>163</v>
      </c>
      <c r="K22" s="40">
        <v>45017</v>
      </c>
      <c r="L22" s="40">
        <v>45291</v>
      </c>
      <c r="M22" s="43" t="s">
        <v>164</v>
      </c>
      <c r="N22" s="39" t="s">
        <v>40</v>
      </c>
      <c r="O22" s="43" t="s">
        <v>165</v>
      </c>
      <c r="P22" s="84">
        <v>1</v>
      </c>
      <c r="Q22" s="38" t="s">
        <v>150</v>
      </c>
      <c r="R22" s="41" t="s">
        <v>151</v>
      </c>
      <c r="S22" s="39" t="s">
        <v>59</v>
      </c>
      <c r="T22" s="39" t="s">
        <v>45</v>
      </c>
      <c r="U22" s="17">
        <v>600000000</v>
      </c>
      <c r="V22" s="39" t="s">
        <v>152</v>
      </c>
      <c r="W22" s="105" t="s">
        <v>166</v>
      </c>
      <c r="X22" s="63">
        <v>0</v>
      </c>
      <c r="Y22" s="90">
        <v>0</v>
      </c>
      <c r="Z22" s="64" t="s">
        <v>46</v>
      </c>
      <c r="AA22" s="52" t="s">
        <v>167</v>
      </c>
    </row>
    <row r="23" spans="1:27" s="23" customFormat="1" ht="102" hidden="1">
      <c r="A23" s="39">
        <f t="shared" si="0"/>
        <v>19</v>
      </c>
      <c r="B23" s="41" t="s">
        <v>50</v>
      </c>
      <c r="C23" s="39" t="s">
        <v>89</v>
      </c>
      <c r="D23" s="39" t="s">
        <v>71</v>
      </c>
      <c r="E23" s="39" t="s">
        <v>90</v>
      </c>
      <c r="F23" s="43" t="s">
        <v>168</v>
      </c>
      <c r="G23" s="43" t="s">
        <v>127</v>
      </c>
      <c r="H23" s="43" t="s">
        <v>104</v>
      </c>
      <c r="I23" s="43" t="s">
        <v>169</v>
      </c>
      <c r="J23" s="43" t="s">
        <v>170</v>
      </c>
      <c r="K23" s="40">
        <v>45108</v>
      </c>
      <c r="L23" s="40">
        <v>45199</v>
      </c>
      <c r="M23" s="43" t="s">
        <v>171</v>
      </c>
      <c r="N23" s="39" t="s">
        <v>40</v>
      </c>
      <c r="O23" s="43" t="s">
        <v>172</v>
      </c>
      <c r="P23" s="82">
        <v>1</v>
      </c>
      <c r="Q23" s="39" t="s">
        <v>173</v>
      </c>
      <c r="R23" s="43" t="s">
        <v>174</v>
      </c>
      <c r="S23" s="39" t="s">
        <v>44</v>
      </c>
      <c r="T23" s="39" t="s">
        <v>95</v>
      </c>
      <c r="U23" s="44">
        <v>0</v>
      </c>
      <c r="V23" s="39" t="s">
        <v>175</v>
      </c>
      <c r="W23" s="103" t="s">
        <v>176</v>
      </c>
      <c r="X23" s="34"/>
      <c r="Y23" s="34"/>
      <c r="Z23" s="34"/>
      <c r="AA23" s="50"/>
    </row>
    <row r="24" spans="1:27" s="15" customFormat="1" ht="127.5" hidden="1">
      <c r="A24" s="39">
        <f t="shared" si="0"/>
        <v>20</v>
      </c>
      <c r="B24" s="41" t="s">
        <v>50</v>
      </c>
      <c r="C24" s="39" t="s">
        <v>51</v>
      </c>
      <c r="D24" s="39" t="s">
        <v>52</v>
      </c>
      <c r="E24" s="39" t="s">
        <v>53</v>
      </c>
      <c r="F24" s="41" t="s">
        <v>115</v>
      </c>
      <c r="G24" s="43" t="s">
        <v>177</v>
      </c>
      <c r="H24" s="43" t="s">
        <v>178</v>
      </c>
      <c r="I24" s="43" t="s">
        <v>179</v>
      </c>
      <c r="J24" s="43" t="s">
        <v>180</v>
      </c>
      <c r="K24" s="45">
        <v>44927</v>
      </c>
      <c r="L24" s="45">
        <v>45291</v>
      </c>
      <c r="M24" s="43" t="s">
        <v>181</v>
      </c>
      <c r="N24" s="43" t="s">
        <v>182</v>
      </c>
      <c r="O24" s="43" t="s">
        <v>183</v>
      </c>
      <c r="P24" s="85">
        <v>4</v>
      </c>
      <c r="Q24" s="38" t="s">
        <v>173</v>
      </c>
      <c r="R24" s="43" t="s">
        <v>184</v>
      </c>
      <c r="S24" s="26" t="s">
        <v>185</v>
      </c>
      <c r="T24" s="39" t="s">
        <v>186</v>
      </c>
      <c r="U24" s="28" t="s">
        <v>82</v>
      </c>
      <c r="V24" s="17" t="s">
        <v>187</v>
      </c>
      <c r="W24" s="103" t="s">
        <v>188</v>
      </c>
      <c r="X24" s="34">
        <v>1</v>
      </c>
      <c r="Y24" s="34" t="s">
        <v>189</v>
      </c>
      <c r="Z24" s="34" t="s">
        <v>190</v>
      </c>
      <c r="AA24" s="34" t="s">
        <v>191</v>
      </c>
    </row>
    <row r="25" spans="1:27" s="15" customFormat="1" ht="127.5" hidden="1">
      <c r="A25" s="39">
        <f t="shared" si="0"/>
        <v>21</v>
      </c>
      <c r="B25" s="41" t="s">
        <v>50</v>
      </c>
      <c r="C25" s="39" t="s">
        <v>51</v>
      </c>
      <c r="D25" s="39" t="s">
        <v>52</v>
      </c>
      <c r="E25" s="39" t="s">
        <v>53</v>
      </c>
      <c r="F25" s="41" t="s">
        <v>115</v>
      </c>
      <c r="G25" s="43" t="s">
        <v>177</v>
      </c>
      <c r="H25" s="43" t="s">
        <v>178</v>
      </c>
      <c r="I25" s="43" t="s">
        <v>179</v>
      </c>
      <c r="J25" s="43" t="s">
        <v>192</v>
      </c>
      <c r="K25" s="45">
        <v>45170</v>
      </c>
      <c r="L25" s="45">
        <v>45291</v>
      </c>
      <c r="M25" s="43" t="s">
        <v>193</v>
      </c>
      <c r="N25" s="43" t="s">
        <v>194</v>
      </c>
      <c r="O25" s="43" t="s">
        <v>195</v>
      </c>
      <c r="P25" s="85">
        <v>1</v>
      </c>
      <c r="Q25" s="38" t="s">
        <v>173</v>
      </c>
      <c r="R25" s="43" t="s">
        <v>196</v>
      </c>
      <c r="S25" s="26" t="s">
        <v>44</v>
      </c>
      <c r="T25" s="39" t="s">
        <v>45</v>
      </c>
      <c r="U25" s="27">
        <v>27800000</v>
      </c>
      <c r="V25" s="17" t="s">
        <v>197</v>
      </c>
      <c r="W25" s="103" t="s">
        <v>198</v>
      </c>
      <c r="X25" s="34" t="s">
        <v>46</v>
      </c>
      <c r="Y25" s="34" t="s">
        <v>199</v>
      </c>
      <c r="Z25" s="34" t="s">
        <v>200</v>
      </c>
      <c r="AA25" s="34" t="s">
        <v>191</v>
      </c>
    </row>
    <row r="26" spans="1:27" s="15" customFormat="1" ht="240" hidden="1">
      <c r="A26" s="39">
        <f t="shared" si="0"/>
        <v>22</v>
      </c>
      <c r="B26" s="41" t="s">
        <v>50</v>
      </c>
      <c r="C26" s="39" t="s">
        <v>51</v>
      </c>
      <c r="D26" s="39" t="s">
        <v>52</v>
      </c>
      <c r="E26" s="39" t="s">
        <v>53</v>
      </c>
      <c r="F26" s="41" t="s">
        <v>115</v>
      </c>
      <c r="G26" s="41" t="s">
        <v>201</v>
      </c>
      <c r="H26" s="43" t="s">
        <v>178</v>
      </c>
      <c r="I26" s="43" t="s">
        <v>179</v>
      </c>
      <c r="J26" s="43" t="s">
        <v>202</v>
      </c>
      <c r="K26" s="45">
        <v>45017</v>
      </c>
      <c r="L26" s="45">
        <v>45291</v>
      </c>
      <c r="M26" s="43" t="s">
        <v>203</v>
      </c>
      <c r="N26" s="43" t="s">
        <v>194</v>
      </c>
      <c r="O26" s="43" t="s">
        <v>204</v>
      </c>
      <c r="P26" s="86">
        <v>1</v>
      </c>
      <c r="Q26" s="39" t="s">
        <v>42</v>
      </c>
      <c r="R26" s="43" t="s">
        <v>205</v>
      </c>
      <c r="S26" s="26" t="s">
        <v>44</v>
      </c>
      <c r="T26" s="39" t="s">
        <v>45</v>
      </c>
      <c r="U26" s="27">
        <v>266761000</v>
      </c>
      <c r="V26" s="17" t="s">
        <v>206</v>
      </c>
      <c r="W26" s="103" t="s">
        <v>207</v>
      </c>
      <c r="X26" s="34">
        <v>1</v>
      </c>
      <c r="Y26" s="65">
        <v>21261000</v>
      </c>
      <c r="Z26" s="34" t="s">
        <v>208</v>
      </c>
      <c r="AA26" s="34" t="s">
        <v>191</v>
      </c>
    </row>
    <row r="27" spans="1:27" s="15" customFormat="1" ht="114.75" hidden="1">
      <c r="A27" s="39">
        <f t="shared" si="0"/>
        <v>23</v>
      </c>
      <c r="B27" s="41" t="s">
        <v>50</v>
      </c>
      <c r="C27" s="39" t="s">
        <v>51</v>
      </c>
      <c r="D27" s="39" t="s">
        <v>52</v>
      </c>
      <c r="E27" s="39" t="s">
        <v>53</v>
      </c>
      <c r="F27" s="41" t="s">
        <v>115</v>
      </c>
      <c r="G27" s="43" t="s">
        <v>177</v>
      </c>
      <c r="H27" s="43" t="s">
        <v>178</v>
      </c>
      <c r="I27" s="43" t="s">
        <v>179</v>
      </c>
      <c r="J27" s="43" t="s">
        <v>209</v>
      </c>
      <c r="K27" s="45">
        <v>44927</v>
      </c>
      <c r="L27" s="45">
        <v>45291</v>
      </c>
      <c r="M27" s="43" t="s">
        <v>210</v>
      </c>
      <c r="N27" s="43" t="s">
        <v>56</v>
      </c>
      <c r="O27" s="43" t="s">
        <v>211</v>
      </c>
      <c r="P27" s="87">
        <v>1</v>
      </c>
      <c r="Q27" s="38" t="s">
        <v>173</v>
      </c>
      <c r="R27" s="43" t="s">
        <v>212</v>
      </c>
      <c r="S27" s="28" t="s">
        <v>185</v>
      </c>
      <c r="T27" s="39" t="s">
        <v>186</v>
      </c>
      <c r="U27" s="28" t="s">
        <v>82</v>
      </c>
      <c r="V27" s="17" t="s">
        <v>187</v>
      </c>
      <c r="W27" s="103" t="s">
        <v>213</v>
      </c>
      <c r="X27" s="93">
        <v>0.9</v>
      </c>
      <c r="Y27" s="93"/>
      <c r="Z27" s="34" t="s">
        <v>214</v>
      </c>
      <c r="AA27" s="50" t="s">
        <v>191</v>
      </c>
    </row>
    <row r="28" spans="1:27" s="15" customFormat="1" ht="114.75" hidden="1">
      <c r="A28" s="39">
        <f t="shared" si="0"/>
        <v>24</v>
      </c>
      <c r="B28" s="41" t="s">
        <v>50</v>
      </c>
      <c r="C28" s="39" t="s">
        <v>51</v>
      </c>
      <c r="D28" s="39" t="s">
        <v>52</v>
      </c>
      <c r="E28" s="39" t="s">
        <v>53</v>
      </c>
      <c r="F28" s="41" t="s">
        <v>115</v>
      </c>
      <c r="G28" s="43" t="s">
        <v>177</v>
      </c>
      <c r="H28" s="43" t="s">
        <v>178</v>
      </c>
      <c r="I28" s="43" t="s">
        <v>179</v>
      </c>
      <c r="J28" s="66" t="s">
        <v>215</v>
      </c>
      <c r="K28" s="45">
        <v>44927</v>
      </c>
      <c r="L28" s="45">
        <v>45291</v>
      </c>
      <c r="M28" s="43" t="s">
        <v>216</v>
      </c>
      <c r="N28" s="43" t="s">
        <v>217</v>
      </c>
      <c r="O28" s="43" t="s">
        <v>218</v>
      </c>
      <c r="P28" s="87">
        <v>1</v>
      </c>
      <c r="Q28" s="38" t="s">
        <v>173</v>
      </c>
      <c r="R28" s="43" t="s">
        <v>219</v>
      </c>
      <c r="S28" s="28" t="s">
        <v>185</v>
      </c>
      <c r="T28" s="39" t="s">
        <v>186</v>
      </c>
      <c r="U28" s="28" t="s">
        <v>82</v>
      </c>
      <c r="V28" s="17" t="s">
        <v>187</v>
      </c>
      <c r="W28" s="103" t="s">
        <v>220</v>
      </c>
      <c r="X28" s="57">
        <v>1</v>
      </c>
      <c r="Y28" s="34" t="s">
        <v>46</v>
      </c>
      <c r="Z28" s="34" t="s">
        <v>221</v>
      </c>
      <c r="AA28" s="50" t="s">
        <v>191</v>
      </c>
    </row>
    <row r="29" spans="1:27" s="15" customFormat="1" ht="180" hidden="1">
      <c r="A29" s="39">
        <f t="shared" si="0"/>
        <v>25</v>
      </c>
      <c r="B29" s="41" t="s">
        <v>50</v>
      </c>
      <c r="C29" s="39" t="s">
        <v>51</v>
      </c>
      <c r="D29" s="39" t="s">
        <v>52</v>
      </c>
      <c r="E29" s="39" t="s">
        <v>53</v>
      </c>
      <c r="F29" s="41" t="s">
        <v>115</v>
      </c>
      <c r="G29" s="43" t="s">
        <v>177</v>
      </c>
      <c r="H29" s="43" t="s">
        <v>178</v>
      </c>
      <c r="I29" s="43" t="s">
        <v>179</v>
      </c>
      <c r="J29" s="43" t="s">
        <v>222</v>
      </c>
      <c r="K29" s="45">
        <v>44927</v>
      </c>
      <c r="L29" s="45">
        <v>45291</v>
      </c>
      <c r="M29" s="43" t="s">
        <v>223</v>
      </c>
      <c r="N29" s="43" t="s">
        <v>56</v>
      </c>
      <c r="O29" s="43" t="s">
        <v>218</v>
      </c>
      <c r="P29" s="87">
        <v>1</v>
      </c>
      <c r="Q29" s="38" t="s">
        <v>173</v>
      </c>
      <c r="R29" s="43" t="s">
        <v>224</v>
      </c>
      <c r="S29" s="28" t="s">
        <v>185</v>
      </c>
      <c r="T29" s="39" t="s">
        <v>186</v>
      </c>
      <c r="U29" s="28" t="s">
        <v>82</v>
      </c>
      <c r="V29" s="17" t="s">
        <v>187</v>
      </c>
      <c r="W29" s="103" t="s">
        <v>225</v>
      </c>
      <c r="X29" s="34" t="s">
        <v>226</v>
      </c>
      <c r="Y29" s="34" t="s">
        <v>46</v>
      </c>
      <c r="Z29" s="34" t="s">
        <v>227</v>
      </c>
      <c r="AA29" s="50" t="s">
        <v>191</v>
      </c>
    </row>
    <row r="30" spans="1:27" s="15" customFormat="1" ht="114.75" hidden="1">
      <c r="A30" s="39">
        <f t="shared" si="0"/>
        <v>26</v>
      </c>
      <c r="B30" s="41" t="s">
        <v>50</v>
      </c>
      <c r="C30" s="39" t="s">
        <v>51</v>
      </c>
      <c r="D30" s="39" t="s">
        <v>52</v>
      </c>
      <c r="E30" s="39" t="s">
        <v>53</v>
      </c>
      <c r="F30" s="41" t="s">
        <v>115</v>
      </c>
      <c r="G30" s="43" t="s">
        <v>177</v>
      </c>
      <c r="H30" s="43" t="s">
        <v>178</v>
      </c>
      <c r="I30" s="43" t="s">
        <v>179</v>
      </c>
      <c r="J30" s="43" t="s">
        <v>228</v>
      </c>
      <c r="K30" s="45">
        <v>44927</v>
      </c>
      <c r="L30" s="45">
        <v>45291</v>
      </c>
      <c r="M30" s="43" t="s">
        <v>229</v>
      </c>
      <c r="N30" s="43" t="s">
        <v>56</v>
      </c>
      <c r="O30" s="43" t="s">
        <v>230</v>
      </c>
      <c r="P30" s="87">
        <v>1</v>
      </c>
      <c r="Q30" s="38" t="s">
        <v>173</v>
      </c>
      <c r="R30" s="43" t="s">
        <v>231</v>
      </c>
      <c r="S30" s="28" t="s">
        <v>185</v>
      </c>
      <c r="T30" s="39" t="s">
        <v>186</v>
      </c>
      <c r="U30" s="28" t="s">
        <v>82</v>
      </c>
      <c r="V30" s="44" t="s">
        <v>232</v>
      </c>
      <c r="W30" s="103" t="s">
        <v>233</v>
      </c>
      <c r="X30" s="57">
        <v>1</v>
      </c>
      <c r="Y30" s="34"/>
      <c r="Z30" s="34"/>
      <c r="AA30" s="50" t="s">
        <v>191</v>
      </c>
    </row>
    <row r="31" spans="1:27" s="15" customFormat="1" ht="102" hidden="1">
      <c r="A31" s="39">
        <f t="shared" si="0"/>
        <v>27</v>
      </c>
      <c r="B31" s="41" t="s">
        <v>50</v>
      </c>
      <c r="C31" s="39" t="s">
        <v>234</v>
      </c>
      <c r="D31" s="39" t="s">
        <v>63</v>
      </c>
      <c r="E31" s="39" t="s">
        <v>235</v>
      </c>
      <c r="F31" s="41" t="s">
        <v>115</v>
      </c>
      <c r="G31" s="41" t="s">
        <v>236</v>
      </c>
      <c r="H31" s="43" t="s">
        <v>161</v>
      </c>
      <c r="I31" s="43" t="s">
        <v>162</v>
      </c>
      <c r="J31" s="40" t="s">
        <v>237</v>
      </c>
      <c r="K31" s="40">
        <v>44986</v>
      </c>
      <c r="L31" s="40">
        <v>45290</v>
      </c>
      <c r="M31" s="43" t="s">
        <v>238</v>
      </c>
      <c r="N31" s="43" t="s">
        <v>182</v>
      </c>
      <c r="O31" s="43" t="s">
        <v>239</v>
      </c>
      <c r="P31" s="83">
        <v>0.9</v>
      </c>
      <c r="Q31" s="39" t="s">
        <v>42</v>
      </c>
      <c r="R31" s="43" t="s">
        <v>240</v>
      </c>
      <c r="S31" s="39" t="s">
        <v>59</v>
      </c>
      <c r="T31" s="39" t="s">
        <v>45</v>
      </c>
      <c r="U31" s="18">
        <v>825270275</v>
      </c>
      <c r="V31" s="39" t="s">
        <v>241</v>
      </c>
      <c r="W31" s="105" t="s">
        <v>242</v>
      </c>
      <c r="X31" s="57">
        <v>0.8</v>
      </c>
      <c r="Y31" s="90">
        <v>5366667</v>
      </c>
      <c r="Z31" s="34" t="s">
        <v>243</v>
      </c>
      <c r="AA31" s="52" t="s">
        <v>244</v>
      </c>
    </row>
    <row r="32" spans="1:27" s="15" customFormat="1" ht="89.25" hidden="1">
      <c r="A32" s="39">
        <f t="shared" si="0"/>
        <v>28</v>
      </c>
      <c r="B32" s="41" t="s">
        <v>50</v>
      </c>
      <c r="C32" s="39" t="s">
        <v>234</v>
      </c>
      <c r="D32" s="39" t="s">
        <v>63</v>
      </c>
      <c r="E32" s="39" t="s">
        <v>235</v>
      </c>
      <c r="F32" s="41" t="s">
        <v>115</v>
      </c>
      <c r="G32" s="41" t="s">
        <v>116</v>
      </c>
      <c r="H32" s="43" t="s">
        <v>161</v>
      </c>
      <c r="I32" s="43" t="s">
        <v>162</v>
      </c>
      <c r="J32" s="40" t="s">
        <v>245</v>
      </c>
      <c r="K32" s="40">
        <v>44927</v>
      </c>
      <c r="L32" s="40">
        <v>45290</v>
      </c>
      <c r="M32" s="43" t="s">
        <v>246</v>
      </c>
      <c r="N32" s="39" t="s">
        <v>56</v>
      </c>
      <c r="O32" s="43" t="s">
        <v>247</v>
      </c>
      <c r="P32" s="83">
        <v>0.96</v>
      </c>
      <c r="Q32" s="39" t="s">
        <v>173</v>
      </c>
      <c r="R32" s="43" t="s">
        <v>248</v>
      </c>
      <c r="S32" s="39" t="s">
        <v>59</v>
      </c>
      <c r="T32" s="39" t="s">
        <v>95</v>
      </c>
      <c r="U32" s="19" t="s">
        <v>249</v>
      </c>
      <c r="V32" s="39" t="s">
        <v>250</v>
      </c>
      <c r="W32" s="105" t="s">
        <v>251</v>
      </c>
      <c r="X32" s="34" t="s">
        <v>252</v>
      </c>
      <c r="Y32" s="63" t="s">
        <v>46</v>
      </c>
      <c r="Z32" s="99" t="s">
        <v>253</v>
      </c>
      <c r="AA32" s="46" t="s">
        <v>254</v>
      </c>
    </row>
    <row r="33" spans="1:62" s="15" customFormat="1" ht="165" hidden="1">
      <c r="A33" s="39">
        <f t="shared" si="0"/>
        <v>29</v>
      </c>
      <c r="B33" s="41" t="s">
        <v>50</v>
      </c>
      <c r="C33" s="39" t="s">
        <v>234</v>
      </c>
      <c r="D33" s="39" t="s">
        <v>63</v>
      </c>
      <c r="E33" s="39" t="s">
        <v>235</v>
      </c>
      <c r="F33" s="41" t="s">
        <v>115</v>
      </c>
      <c r="G33" s="41" t="s">
        <v>116</v>
      </c>
      <c r="H33" s="43" t="s">
        <v>161</v>
      </c>
      <c r="I33" s="43" t="s">
        <v>162</v>
      </c>
      <c r="J33" s="40" t="s">
        <v>255</v>
      </c>
      <c r="K33" s="40">
        <v>44986</v>
      </c>
      <c r="L33" s="40">
        <v>45290</v>
      </c>
      <c r="M33" s="43" t="s">
        <v>256</v>
      </c>
      <c r="N33" s="43" t="s">
        <v>182</v>
      </c>
      <c r="O33" s="43" t="s">
        <v>257</v>
      </c>
      <c r="P33" s="87">
        <v>0.9</v>
      </c>
      <c r="Q33" s="39" t="s">
        <v>42</v>
      </c>
      <c r="R33" s="43" t="s">
        <v>258</v>
      </c>
      <c r="S33" s="38" t="s">
        <v>59</v>
      </c>
      <c r="T33" s="39" t="s">
        <v>45</v>
      </c>
      <c r="U33" s="18">
        <v>187000000</v>
      </c>
      <c r="V33" s="39" t="s">
        <v>250</v>
      </c>
      <c r="W33" s="105" t="s">
        <v>259</v>
      </c>
      <c r="X33" s="57">
        <v>0.52</v>
      </c>
      <c r="Y33" s="90">
        <v>77066667</v>
      </c>
      <c r="Z33" s="34" t="s">
        <v>260</v>
      </c>
      <c r="AA33" s="52" t="s">
        <v>261</v>
      </c>
    </row>
    <row r="34" spans="1:62" s="22" customFormat="1" ht="180" hidden="1">
      <c r="A34" s="39">
        <f t="shared" si="0"/>
        <v>30</v>
      </c>
      <c r="B34" s="41" t="s">
        <v>50</v>
      </c>
      <c r="C34" s="39" t="s">
        <v>234</v>
      </c>
      <c r="D34" s="39" t="s">
        <v>63</v>
      </c>
      <c r="E34" s="39" t="s">
        <v>235</v>
      </c>
      <c r="F34" s="41" t="s">
        <v>115</v>
      </c>
      <c r="G34" s="41" t="s">
        <v>116</v>
      </c>
      <c r="H34" s="43" t="s">
        <v>161</v>
      </c>
      <c r="I34" s="43" t="s">
        <v>162</v>
      </c>
      <c r="J34" s="40" t="s">
        <v>262</v>
      </c>
      <c r="K34" s="40">
        <v>45017</v>
      </c>
      <c r="L34" s="40">
        <v>45290</v>
      </c>
      <c r="M34" s="43" t="s">
        <v>263</v>
      </c>
      <c r="N34" s="43" t="s">
        <v>182</v>
      </c>
      <c r="O34" s="43" t="s">
        <v>264</v>
      </c>
      <c r="P34" s="87">
        <v>0.9</v>
      </c>
      <c r="Q34" s="39" t="s">
        <v>42</v>
      </c>
      <c r="R34" s="43" t="s">
        <v>265</v>
      </c>
      <c r="S34" s="38" t="s">
        <v>59</v>
      </c>
      <c r="T34" s="39" t="s">
        <v>45</v>
      </c>
      <c r="U34" s="18">
        <v>741940000</v>
      </c>
      <c r="V34" s="39" t="s">
        <v>250</v>
      </c>
      <c r="W34" s="105" t="s">
        <v>266</v>
      </c>
      <c r="X34" s="57">
        <v>0.5</v>
      </c>
      <c r="Y34" s="90">
        <v>187000002</v>
      </c>
      <c r="Z34" s="64" t="s">
        <v>267</v>
      </c>
      <c r="AA34" s="52" t="s">
        <v>268</v>
      </c>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row>
    <row r="35" spans="1:62" s="15" customFormat="1" ht="114.75" hidden="1">
      <c r="A35" s="39">
        <f t="shared" si="0"/>
        <v>31</v>
      </c>
      <c r="B35" s="41" t="s">
        <v>50</v>
      </c>
      <c r="C35" s="39" t="s">
        <v>234</v>
      </c>
      <c r="D35" s="39" t="s">
        <v>63</v>
      </c>
      <c r="E35" s="39" t="s">
        <v>235</v>
      </c>
      <c r="F35" s="41" t="s">
        <v>115</v>
      </c>
      <c r="G35" s="41" t="s">
        <v>116</v>
      </c>
      <c r="H35" s="43" t="s">
        <v>161</v>
      </c>
      <c r="I35" s="43" t="s">
        <v>162</v>
      </c>
      <c r="J35" s="40" t="s">
        <v>269</v>
      </c>
      <c r="K35" s="40">
        <v>45017</v>
      </c>
      <c r="L35" s="40">
        <v>45291</v>
      </c>
      <c r="M35" s="43" t="s">
        <v>270</v>
      </c>
      <c r="N35" s="39" t="s">
        <v>40</v>
      </c>
      <c r="O35" s="43" t="s">
        <v>271</v>
      </c>
      <c r="P35" s="84">
        <v>1</v>
      </c>
      <c r="Q35" s="38" t="s">
        <v>150</v>
      </c>
      <c r="R35" s="43" t="s">
        <v>272</v>
      </c>
      <c r="S35" s="39" t="s">
        <v>59</v>
      </c>
      <c r="T35" s="39" t="s">
        <v>45</v>
      </c>
      <c r="U35" s="18">
        <v>352500000</v>
      </c>
      <c r="V35" s="39" t="s">
        <v>250</v>
      </c>
      <c r="W35" s="105" t="s">
        <v>273</v>
      </c>
      <c r="X35" s="63">
        <v>71</v>
      </c>
      <c r="Y35" s="90">
        <v>48253333</v>
      </c>
      <c r="Z35" s="64" t="s">
        <v>274</v>
      </c>
      <c r="AA35" s="52"/>
    </row>
    <row r="36" spans="1:62" s="15" customFormat="1" ht="135" hidden="1">
      <c r="A36" s="39">
        <f t="shared" si="0"/>
        <v>32</v>
      </c>
      <c r="B36" s="41" t="s">
        <v>50</v>
      </c>
      <c r="C36" s="39" t="s">
        <v>234</v>
      </c>
      <c r="D36" s="39" t="s">
        <v>63</v>
      </c>
      <c r="E36" s="39" t="s">
        <v>235</v>
      </c>
      <c r="F36" s="41" t="s">
        <v>115</v>
      </c>
      <c r="G36" s="41" t="s">
        <v>116</v>
      </c>
      <c r="H36" s="43" t="s">
        <v>161</v>
      </c>
      <c r="I36" s="43" t="s">
        <v>162</v>
      </c>
      <c r="J36" s="40" t="s">
        <v>275</v>
      </c>
      <c r="K36" s="40">
        <v>45017</v>
      </c>
      <c r="L36" s="40">
        <v>45291</v>
      </c>
      <c r="M36" s="43" t="s">
        <v>276</v>
      </c>
      <c r="N36" s="43" t="s">
        <v>182</v>
      </c>
      <c r="O36" s="43" t="s">
        <v>277</v>
      </c>
      <c r="P36" s="87">
        <v>0.9</v>
      </c>
      <c r="Q36" s="39" t="s">
        <v>42</v>
      </c>
      <c r="R36" s="43" t="s">
        <v>278</v>
      </c>
      <c r="S36" s="38" t="s">
        <v>59</v>
      </c>
      <c r="T36" s="39" t="s">
        <v>45</v>
      </c>
      <c r="U36" s="18">
        <v>2208500000</v>
      </c>
      <c r="V36" s="39" t="s">
        <v>250</v>
      </c>
      <c r="W36" s="105" t="s">
        <v>279</v>
      </c>
      <c r="X36" s="67">
        <v>0.87</v>
      </c>
      <c r="Y36" s="90">
        <v>31266667</v>
      </c>
      <c r="Z36" s="64" t="s">
        <v>280</v>
      </c>
      <c r="AA36" s="52" t="s">
        <v>268</v>
      </c>
    </row>
    <row r="37" spans="1:62" s="15" customFormat="1" ht="90" hidden="1">
      <c r="A37" s="39">
        <f t="shared" si="0"/>
        <v>33</v>
      </c>
      <c r="B37" s="41" t="s">
        <v>50</v>
      </c>
      <c r="C37" s="39" t="s">
        <v>234</v>
      </c>
      <c r="D37" s="39" t="s">
        <v>63</v>
      </c>
      <c r="E37" s="39" t="s">
        <v>235</v>
      </c>
      <c r="F37" s="41" t="s">
        <v>115</v>
      </c>
      <c r="G37" s="41" t="s">
        <v>281</v>
      </c>
      <c r="H37" s="43" t="s">
        <v>161</v>
      </c>
      <c r="I37" s="43" t="s">
        <v>162</v>
      </c>
      <c r="J37" s="40" t="s">
        <v>282</v>
      </c>
      <c r="K37" s="40">
        <v>44986</v>
      </c>
      <c r="L37" s="40">
        <v>45290</v>
      </c>
      <c r="M37" s="43" t="s">
        <v>283</v>
      </c>
      <c r="N37" s="39" t="s">
        <v>40</v>
      </c>
      <c r="O37" s="43" t="s">
        <v>284</v>
      </c>
      <c r="P37" s="84">
        <v>1</v>
      </c>
      <c r="Q37" s="38" t="s">
        <v>150</v>
      </c>
      <c r="R37" s="43" t="s">
        <v>285</v>
      </c>
      <c r="S37" s="39" t="s">
        <v>59</v>
      </c>
      <c r="T37" s="39" t="s">
        <v>45</v>
      </c>
      <c r="U37" s="18">
        <v>178500000</v>
      </c>
      <c r="V37" s="39" t="s">
        <v>250</v>
      </c>
      <c r="W37" s="105" t="s">
        <v>286</v>
      </c>
      <c r="X37" s="68">
        <v>0</v>
      </c>
      <c r="Y37" s="90">
        <v>27616663</v>
      </c>
      <c r="Z37" s="64" t="s">
        <v>46</v>
      </c>
      <c r="AA37" s="52" t="s">
        <v>287</v>
      </c>
    </row>
    <row r="38" spans="1:62" s="15" customFormat="1" ht="120" hidden="1">
      <c r="A38" s="39">
        <f t="shared" si="0"/>
        <v>34</v>
      </c>
      <c r="B38" s="41" t="s">
        <v>50</v>
      </c>
      <c r="C38" s="39" t="s">
        <v>234</v>
      </c>
      <c r="D38" s="39" t="s">
        <v>63</v>
      </c>
      <c r="E38" s="39" t="s">
        <v>235</v>
      </c>
      <c r="F38" s="41" t="s">
        <v>115</v>
      </c>
      <c r="G38" s="41" t="s">
        <v>281</v>
      </c>
      <c r="H38" s="43" t="s">
        <v>161</v>
      </c>
      <c r="I38" s="43" t="s">
        <v>162</v>
      </c>
      <c r="J38" s="40" t="s">
        <v>288</v>
      </c>
      <c r="K38" s="40">
        <v>44986</v>
      </c>
      <c r="L38" s="40">
        <v>45290</v>
      </c>
      <c r="M38" s="43" t="s">
        <v>289</v>
      </c>
      <c r="N38" s="39" t="s">
        <v>40</v>
      </c>
      <c r="O38" s="43" t="s">
        <v>290</v>
      </c>
      <c r="P38" s="84">
        <v>1</v>
      </c>
      <c r="Q38" s="38" t="s">
        <v>150</v>
      </c>
      <c r="R38" s="43" t="s">
        <v>291</v>
      </c>
      <c r="S38" s="39" t="s">
        <v>59</v>
      </c>
      <c r="T38" s="39" t="s">
        <v>45</v>
      </c>
      <c r="U38" s="18">
        <v>159000000</v>
      </c>
      <c r="V38" s="39" t="s">
        <v>250</v>
      </c>
      <c r="W38" s="105" t="s">
        <v>292</v>
      </c>
      <c r="X38" s="68">
        <v>0</v>
      </c>
      <c r="Y38" s="90">
        <v>82459333</v>
      </c>
      <c r="Z38" s="64" t="s">
        <v>46</v>
      </c>
      <c r="AA38" s="52" t="s">
        <v>287</v>
      </c>
    </row>
    <row r="39" spans="1:62" s="15" customFormat="1" ht="90" hidden="1">
      <c r="A39" s="39">
        <f t="shared" si="0"/>
        <v>35</v>
      </c>
      <c r="B39" s="41" t="s">
        <v>50</v>
      </c>
      <c r="C39" s="39" t="s">
        <v>234</v>
      </c>
      <c r="D39" s="39" t="s">
        <v>63</v>
      </c>
      <c r="E39" s="39" t="s">
        <v>235</v>
      </c>
      <c r="F39" s="41" t="s">
        <v>115</v>
      </c>
      <c r="G39" s="41" t="s">
        <v>293</v>
      </c>
      <c r="H39" s="43" t="s">
        <v>161</v>
      </c>
      <c r="I39" s="43" t="s">
        <v>162</v>
      </c>
      <c r="J39" s="40" t="s">
        <v>294</v>
      </c>
      <c r="K39" s="40">
        <v>45017</v>
      </c>
      <c r="L39" s="40">
        <v>45291</v>
      </c>
      <c r="M39" s="43" t="s">
        <v>295</v>
      </c>
      <c r="N39" s="39" t="s">
        <v>40</v>
      </c>
      <c r="O39" s="43" t="s">
        <v>296</v>
      </c>
      <c r="P39" s="84">
        <v>1</v>
      </c>
      <c r="Q39" s="38" t="s">
        <v>150</v>
      </c>
      <c r="R39" s="43" t="s">
        <v>297</v>
      </c>
      <c r="S39" s="39" t="s">
        <v>59</v>
      </c>
      <c r="T39" s="39" t="s">
        <v>45</v>
      </c>
      <c r="U39" s="18">
        <v>118500000</v>
      </c>
      <c r="V39" s="39" t="s">
        <v>250</v>
      </c>
      <c r="W39" s="105" t="s">
        <v>298</v>
      </c>
      <c r="X39" s="63">
        <v>0</v>
      </c>
      <c r="Y39" s="90">
        <v>37116663</v>
      </c>
      <c r="Z39" s="64" t="s">
        <v>46</v>
      </c>
      <c r="AA39" s="52" t="s">
        <v>287</v>
      </c>
    </row>
    <row r="40" spans="1:62" s="15" customFormat="1" ht="114.75" hidden="1">
      <c r="A40" s="39">
        <f t="shared" si="0"/>
        <v>36</v>
      </c>
      <c r="B40" s="41" t="s">
        <v>50</v>
      </c>
      <c r="C40" s="39" t="s">
        <v>51</v>
      </c>
      <c r="D40" s="39" t="s">
        <v>52</v>
      </c>
      <c r="E40" s="39" t="s">
        <v>53</v>
      </c>
      <c r="F40" s="41" t="s">
        <v>299</v>
      </c>
      <c r="G40" s="41" t="s">
        <v>300</v>
      </c>
      <c r="H40" s="41" t="s">
        <v>301</v>
      </c>
      <c r="I40" s="41" t="s">
        <v>302</v>
      </c>
      <c r="J40" s="43" t="s">
        <v>303</v>
      </c>
      <c r="K40" s="45">
        <v>44959</v>
      </c>
      <c r="L40" s="45">
        <v>45280</v>
      </c>
      <c r="M40" s="43" t="s">
        <v>304</v>
      </c>
      <c r="N40" s="39" t="s">
        <v>40</v>
      </c>
      <c r="O40" s="43" t="s">
        <v>305</v>
      </c>
      <c r="P40" s="83">
        <v>1</v>
      </c>
      <c r="Q40" s="39" t="s">
        <v>42</v>
      </c>
      <c r="R40" s="43" t="s">
        <v>306</v>
      </c>
      <c r="S40" s="43" t="s">
        <v>59</v>
      </c>
      <c r="T40" s="39" t="s">
        <v>95</v>
      </c>
      <c r="U40" s="28" t="s">
        <v>82</v>
      </c>
      <c r="V40" s="39" t="s">
        <v>307</v>
      </c>
      <c r="W40" s="103" t="s">
        <v>308</v>
      </c>
      <c r="X40" s="57">
        <v>0.25</v>
      </c>
      <c r="Y40" s="34">
        <v>0</v>
      </c>
      <c r="Z40" s="34" t="s">
        <v>309</v>
      </c>
      <c r="AA40" s="34" t="s">
        <v>310</v>
      </c>
    </row>
    <row r="41" spans="1:62" s="15" customFormat="1" ht="114.75" hidden="1">
      <c r="A41" s="39">
        <f t="shared" si="0"/>
        <v>37</v>
      </c>
      <c r="B41" s="41" t="s">
        <v>50</v>
      </c>
      <c r="C41" s="39" t="s">
        <v>51</v>
      </c>
      <c r="D41" s="39" t="s">
        <v>52</v>
      </c>
      <c r="E41" s="39" t="s">
        <v>53</v>
      </c>
      <c r="F41" s="41" t="s">
        <v>299</v>
      </c>
      <c r="G41" s="41" t="s">
        <v>300</v>
      </c>
      <c r="H41" s="41" t="s">
        <v>301</v>
      </c>
      <c r="I41" s="41" t="s">
        <v>302</v>
      </c>
      <c r="J41" s="43" t="s">
        <v>311</v>
      </c>
      <c r="K41" s="45">
        <v>44931</v>
      </c>
      <c r="L41" s="45">
        <v>45280</v>
      </c>
      <c r="M41" s="43" t="s">
        <v>312</v>
      </c>
      <c r="N41" s="39" t="s">
        <v>40</v>
      </c>
      <c r="O41" s="43" t="s">
        <v>312</v>
      </c>
      <c r="P41" s="82">
        <v>2</v>
      </c>
      <c r="Q41" s="39" t="s">
        <v>42</v>
      </c>
      <c r="R41" s="43" t="s">
        <v>313</v>
      </c>
      <c r="S41" s="39" t="s">
        <v>81</v>
      </c>
      <c r="T41" s="39" t="s">
        <v>95</v>
      </c>
      <c r="U41" s="28" t="s">
        <v>82</v>
      </c>
      <c r="V41" s="39" t="s">
        <v>307</v>
      </c>
      <c r="W41" s="103" t="s">
        <v>314</v>
      </c>
      <c r="X41" s="57">
        <v>0.5</v>
      </c>
      <c r="Y41" s="34">
        <v>0</v>
      </c>
      <c r="Z41" s="34" t="s">
        <v>315</v>
      </c>
      <c r="AA41" s="34" t="s">
        <v>310</v>
      </c>
    </row>
    <row r="42" spans="1:62" s="15" customFormat="1" ht="114.75" hidden="1">
      <c r="A42" s="39">
        <f t="shared" si="0"/>
        <v>38</v>
      </c>
      <c r="B42" s="41" t="s">
        <v>50</v>
      </c>
      <c r="C42" s="39" t="s">
        <v>51</v>
      </c>
      <c r="D42" s="39" t="s">
        <v>52</v>
      </c>
      <c r="E42" s="39" t="s">
        <v>53</v>
      </c>
      <c r="F42" s="41" t="s">
        <v>299</v>
      </c>
      <c r="G42" s="41" t="s">
        <v>300</v>
      </c>
      <c r="H42" s="41" t="s">
        <v>301</v>
      </c>
      <c r="I42" s="41" t="s">
        <v>302</v>
      </c>
      <c r="J42" s="43" t="s">
        <v>316</v>
      </c>
      <c r="K42" s="45">
        <v>44931</v>
      </c>
      <c r="L42" s="45">
        <v>45275</v>
      </c>
      <c r="M42" s="43" t="s">
        <v>317</v>
      </c>
      <c r="N42" s="39" t="s">
        <v>40</v>
      </c>
      <c r="O42" s="43" t="s">
        <v>318</v>
      </c>
      <c r="P42" s="82">
        <v>4</v>
      </c>
      <c r="Q42" s="39" t="s">
        <v>42</v>
      </c>
      <c r="R42" s="43" t="s">
        <v>319</v>
      </c>
      <c r="S42" s="43" t="s">
        <v>59</v>
      </c>
      <c r="T42" s="39" t="s">
        <v>95</v>
      </c>
      <c r="U42" s="28" t="s">
        <v>82</v>
      </c>
      <c r="V42" s="39" t="s">
        <v>307</v>
      </c>
      <c r="W42" s="103" t="s">
        <v>320</v>
      </c>
      <c r="X42" s="57">
        <v>0.25</v>
      </c>
      <c r="Y42" s="34">
        <v>0</v>
      </c>
      <c r="Z42" s="34" t="s">
        <v>321</v>
      </c>
      <c r="AA42" s="34" t="s">
        <v>310</v>
      </c>
    </row>
    <row r="43" spans="1:62" s="15" customFormat="1" ht="114.75" hidden="1">
      <c r="A43" s="39">
        <f t="shared" si="0"/>
        <v>39</v>
      </c>
      <c r="B43" s="41" t="s">
        <v>50</v>
      </c>
      <c r="C43" s="39" t="s">
        <v>51</v>
      </c>
      <c r="D43" s="39" t="s">
        <v>52</v>
      </c>
      <c r="E43" s="39" t="s">
        <v>53</v>
      </c>
      <c r="F43" s="41" t="s">
        <v>299</v>
      </c>
      <c r="G43" s="41" t="s">
        <v>300</v>
      </c>
      <c r="H43" s="41" t="s">
        <v>301</v>
      </c>
      <c r="I43" s="41" t="s">
        <v>302</v>
      </c>
      <c r="J43" s="43" t="s">
        <v>316</v>
      </c>
      <c r="K43" s="45">
        <v>44931</v>
      </c>
      <c r="L43" s="45">
        <v>45280</v>
      </c>
      <c r="M43" s="43" t="s">
        <v>322</v>
      </c>
      <c r="N43" s="39" t="s">
        <v>40</v>
      </c>
      <c r="O43" s="43" t="s">
        <v>322</v>
      </c>
      <c r="P43" s="82">
        <v>4</v>
      </c>
      <c r="Q43" s="39" t="s">
        <v>42</v>
      </c>
      <c r="R43" s="43" t="s">
        <v>323</v>
      </c>
      <c r="S43" s="43" t="s">
        <v>59</v>
      </c>
      <c r="T43" s="39" t="s">
        <v>95</v>
      </c>
      <c r="U43" s="28" t="s">
        <v>82</v>
      </c>
      <c r="V43" s="39" t="s">
        <v>307</v>
      </c>
      <c r="W43" s="103" t="s">
        <v>324</v>
      </c>
      <c r="X43" s="57">
        <v>0.25</v>
      </c>
      <c r="Y43" s="34">
        <v>0</v>
      </c>
      <c r="Z43" s="34" t="s">
        <v>325</v>
      </c>
      <c r="AA43" s="34" t="s">
        <v>310</v>
      </c>
    </row>
    <row r="44" spans="1:62" s="15" customFormat="1" ht="114.75" hidden="1">
      <c r="A44" s="39">
        <f t="shared" si="0"/>
        <v>40</v>
      </c>
      <c r="B44" s="41" t="s">
        <v>50</v>
      </c>
      <c r="C44" s="39" t="s">
        <v>51</v>
      </c>
      <c r="D44" s="39" t="s">
        <v>52</v>
      </c>
      <c r="E44" s="39" t="s">
        <v>53</v>
      </c>
      <c r="F44" s="41" t="s">
        <v>299</v>
      </c>
      <c r="G44" s="41" t="s">
        <v>300</v>
      </c>
      <c r="H44" s="41" t="s">
        <v>301</v>
      </c>
      <c r="I44" s="41" t="s">
        <v>302</v>
      </c>
      <c r="J44" s="43" t="s">
        <v>316</v>
      </c>
      <c r="K44" s="45">
        <v>44927</v>
      </c>
      <c r="L44" s="45">
        <v>45280</v>
      </c>
      <c r="M44" s="43" t="s">
        <v>326</v>
      </c>
      <c r="N44" s="39" t="s">
        <v>40</v>
      </c>
      <c r="O44" s="43" t="s">
        <v>326</v>
      </c>
      <c r="P44" s="82">
        <v>4</v>
      </c>
      <c r="Q44" s="39" t="s">
        <v>42</v>
      </c>
      <c r="R44" s="43" t="s">
        <v>327</v>
      </c>
      <c r="S44" s="43" t="s">
        <v>59</v>
      </c>
      <c r="T44" s="39" t="s">
        <v>95</v>
      </c>
      <c r="U44" s="28" t="s">
        <v>82</v>
      </c>
      <c r="V44" s="39" t="s">
        <v>307</v>
      </c>
      <c r="W44" s="103" t="s">
        <v>328</v>
      </c>
      <c r="X44" s="57">
        <v>0.25</v>
      </c>
      <c r="Y44" s="34">
        <v>0</v>
      </c>
      <c r="Z44" s="34" t="s">
        <v>329</v>
      </c>
      <c r="AA44" s="34" t="s">
        <v>310</v>
      </c>
    </row>
    <row r="45" spans="1:62" s="15" customFormat="1" ht="357" hidden="1">
      <c r="A45" s="39">
        <f t="shared" si="0"/>
        <v>41</v>
      </c>
      <c r="B45" s="41" t="s">
        <v>50</v>
      </c>
      <c r="C45" s="39" t="s">
        <v>51</v>
      </c>
      <c r="D45" s="39" t="s">
        <v>52</v>
      </c>
      <c r="E45" s="39" t="s">
        <v>53</v>
      </c>
      <c r="F45" s="41" t="s">
        <v>299</v>
      </c>
      <c r="G45" s="41" t="s">
        <v>300</v>
      </c>
      <c r="H45" s="41" t="s">
        <v>301</v>
      </c>
      <c r="I45" s="41" t="s">
        <v>302</v>
      </c>
      <c r="J45" s="43" t="s">
        <v>330</v>
      </c>
      <c r="K45" s="45">
        <v>44931</v>
      </c>
      <c r="L45" s="45">
        <v>45280</v>
      </c>
      <c r="M45" s="43" t="s">
        <v>331</v>
      </c>
      <c r="N45" s="39" t="s">
        <v>40</v>
      </c>
      <c r="O45" s="43" t="s">
        <v>332</v>
      </c>
      <c r="P45" s="83">
        <v>1</v>
      </c>
      <c r="Q45" s="39" t="s">
        <v>42</v>
      </c>
      <c r="R45" s="43" t="s">
        <v>333</v>
      </c>
      <c r="S45" s="43" t="s">
        <v>59</v>
      </c>
      <c r="T45" s="39" t="s">
        <v>95</v>
      </c>
      <c r="U45" s="28" t="s">
        <v>82</v>
      </c>
      <c r="V45" s="39" t="s">
        <v>47</v>
      </c>
      <c r="W45" s="103" t="s">
        <v>334</v>
      </c>
      <c r="X45" s="57">
        <v>0.2</v>
      </c>
      <c r="Y45" s="34">
        <v>0</v>
      </c>
      <c r="Z45" s="34" t="s">
        <v>335</v>
      </c>
      <c r="AA45" s="34" t="s">
        <v>310</v>
      </c>
    </row>
    <row r="46" spans="1:62" s="15" customFormat="1" ht="114.75">
      <c r="A46" s="39">
        <f t="shared" si="0"/>
        <v>42</v>
      </c>
      <c r="B46" s="41" t="s">
        <v>50</v>
      </c>
      <c r="C46" s="39" t="s">
        <v>51</v>
      </c>
      <c r="D46" s="39" t="s">
        <v>52</v>
      </c>
      <c r="E46" s="39" t="s">
        <v>53</v>
      </c>
      <c r="F46" s="41" t="s">
        <v>115</v>
      </c>
      <c r="G46" s="41" t="s">
        <v>293</v>
      </c>
      <c r="H46" s="41" t="s">
        <v>336</v>
      </c>
      <c r="I46" s="41" t="s">
        <v>337</v>
      </c>
      <c r="J46" s="43" t="s">
        <v>338</v>
      </c>
      <c r="K46" s="42">
        <v>44927</v>
      </c>
      <c r="L46" s="42">
        <v>45291</v>
      </c>
      <c r="M46" s="43" t="s">
        <v>339</v>
      </c>
      <c r="N46" s="39" t="s">
        <v>56</v>
      </c>
      <c r="O46" s="43" t="s">
        <v>340</v>
      </c>
      <c r="P46" s="83">
        <v>0.98</v>
      </c>
      <c r="Q46" s="39" t="s">
        <v>42</v>
      </c>
      <c r="R46" s="43" t="s">
        <v>341</v>
      </c>
      <c r="S46" s="43" t="s">
        <v>59</v>
      </c>
      <c r="T46" s="39" t="s">
        <v>95</v>
      </c>
      <c r="U46" s="16"/>
      <c r="V46" s="39" t="s">
        <v>47</v>
      </c>
      <c r="W46" s="103" t="s">
        <v>342</v>
      </c>
      <c r="X46" s="57">
        <v>1</v>
      </c>
      <c r="Y46" s="34" t="s">
        <v>343</v>
      </c>
      <c r="Z46" s="34" t="s">
        <v>344</v>
      </c>
      <c r="AA46" s="34" t="s">
        <v>345</v>
      </c>
    </row>
    <row r="47" spans="1:62" s="15" customFormat="1" ht="127.5">
      <c r="A47" s="39">
        <f t="shared" si="0"/>
        <v>43</v>
      </c>
      <c r="B47" s="41" t="s">
        <v>50</v>
      </c>
      <c r="C47" s="39" t="s">
        <v>234</v>
      </c>
      <c r="D47" s="39" t="s">
        <v>63</v>
      </c>
      <c r="E47" s="39" t="s">
        <v>235</v>
      </c>
      <c r="F47" s="41" t="s">
        <v>115</v>
      </c>
      <c r="G47" s="41" t="s">
        <v>293</v>
      </c>
      <c r="H47" s="41" t="s">
        <v>336</v>
      </c>
      <c r="I47" s="41" t="s">
        <v>337</v>
      </c>
      <c r="J47" s="43" t="s">
        <v>346</v>
      </c>
      <c r="K47" s="40">
        <v>44928</v>
      </c>
      <c r="L47" s="42">
        <v>45291</v>
      </c>
      <c r="M47" s="43" t="s">
        <v>347</v>
      </c>
      <c r="N47" s="39" t="s">
        <v>40</v>
      </c>
      <c r="O47" s="43" t="s">
        <v>348</v>
      </c>
      <c r="P47" s="82">
        <v>4</v>
      </c>
      <c r="Q47" s="39" t="s">
        <v>173</v>
      </c>
      <c r="R47" s="43" t="s">
        <v>349</v>
      </c>
      <c r="S47" s="43" t="s">
        <v>59</v>
      </c>
      <c r="T47" s="39" t="s">
        <v>45</v>
      </c>
      <c r="U47" s="17">
        <v>1116000000</v>
      </c>
      <c r="V47" s="39" t="s">
        <v>350</v>
      </c>
      <c r="W47" s="103" t="s">
        <v>351</v>
      </c>
      <c r="X47" s="34">
        <v>2</v>
      </c>
      <c r="Y47" s="69">
        <v>428528389.67000002</v>
      </c>
      <c r="Z47" s="34" t="s">
        <v>352</v>
      </c>
      <c r="AA47" s="34" t="s">
        <v>345</v>
      </c>
    </row>
    <row r="48" spans="1:62" s="15" customFormat="1" ht="114.75">
      <c r="A48" s="39">
        <f t="shared" si="0"/>
        <v>44</v>
      </c>
      <c r="B48" s="41" t="s">
        <v>50</v>
      </c>
      <c r="C48" s="39" t="s">
        <v>234</v>
      </c>
      <c r="D48" s="39" t="s">
        <v>63</v>
      </c>
      <c r="E48" s="39" t="s">
        <v>235</v>
      </c>
      <c r="F48" s="41" t="s">
        <v>115</v>
      </c>
      <c r="G48" s="41" t="s">
        <v>293</v>
      </c>
      <c r="H48" s="41" t="s">
        <v>336</v>
      </c>
      <c r="I48" s="41" t="s">
        <v>337</v>
      </c>
      <c r="J48" s="43" t="s">
        <v>353</v>
      </c>
      <c r="K48" s="42">
        <v>44927</v>
      </c>
      <c r="L48" s="42">
        <v>45291</v>
      </c>
      <c r="M48" s="43" t="s">
        <v>354</v>
      </c>
      <c r="N48" s="39" t="s">
        <v>40</v>
      </c>
      <c r="O48" s="43" t="s">
        <v>355</v>
      </c>
      <c r="P48" s="82">
        <v>4</v>
      </c>
      <c r="Q48" s="39" t="s">
        <v>173</v>
      </c>
      <c r="R48" s="43" t="s">
        <v>356</v>
      </c>
      <c r="S48" s="43" t="s">
        <v>59</v>
      </c>
      <c r="T48" s="39" t="s">
        <v>45</v>
      </c>
      <c r="U48" s="47" t="s">
        <v>357</v>
      </c>
      <c r="V48" s="39" t="s">
        <v>358</v>
      </c>
      <c r="W48" s="103" t="s">
        <v>359</v>
      </c>
      <c r="X48" s="34">
        <v>2</v>
      </c>
      <c r="Y48" s="70" t="s">
        <v>360</v>
      </c>
      <c r="Z48" s="34" t="s">
        <v>352</v>
      </c>
      <c r="AA48" s="34" t="s">
        <v>345</v>
      </c>
    </row>
    <row r="49" spans="1:27" s="15" customFormat="1" ht="102">
      <c r="A49" s="39">
        <f t="shared" si="0"/>
        <v>45</v>
      </c>
      <c r="B49" s="41" t="s">
        <v>50</v>
      </c>
      <c r="C49" s="39" t="s">
        <v>31</v>
      </c>
      <c r="D49" s="39" t="s">
        <v>32</v>
      </c>
      <c r="E49" s="39" t="s">
        <v>33</v>
      </c>
      <c r="F49" s="41" t="s">
        <v>115</v>
      </c>
      <c r="G49" s="41" t="s">
        <v>293</v>
      </c>
      <c r="H49" s="41" t="s">
        <v>336</v>
      </c>
      <c r="I49" s="41" t="s">
        <v>337</v>
      </c>
      <c r="J49" s="43" t="s">
        <v>361</v>
      </c>
      <c r="K49" s="42">
        <v>45108</v>
      </c>
      <c r="L49" s="42">
        <v>45260</v>
      </c>
      <c r="M49" s="43" t="s">
        <v>362</v>
      </c>
      <c r="N49" s="43" t="s">
        <v>182</v>
      </c>
      <c r="O49" s="43" t="s">
        <v>363</v>
      </c>
      <c r="P49" s="82">
        <v>1</v>
      </c>
      <c r="Q49" s="39" t="s">
        <v>173</v>
      </c>
      <c r="R49" s="43" t="s">
        <v>364</v>
      </c>
      <c r="S49" s="39" t="s">
        <v>44</v>
      </c>
      <c r="T49" s="39" t="s">
        <v>45</v>
      </c>
      <c r="U49" s="17">
        <v>80000000</v>
      </c>
      <c r="V49" s="39" t="s">
        <v>350</v>
      </c>
      <c r="W49" s="103" t="s">
        <v>365</v>
      </c>
      <c r="X49" s="34"/>
      <c r="Y49" s="34"/>
      <c r="Z49" s="34"/>
      <c r="AA49" s="34" t="s">
        <v>345</v>
      </c>
    </row>
    <row r="50" spans="1:27" s="15" customFormat="1" ht="153">
      <c r="A50" s="39">
        <f t="shared" si="0"/>
        <v>46</v>
      </c>
      <c r="B50" s="41" t="s">
        <v>50</v>
      </c>
      <c r="C50" s="39" t="s">
        <v>31</v>
      </c>
      <c r="D50" s="39" t="s">
        <v>32</v>
      </c>
      <c r="E50" s="39" t="s">
        <v>33</v>
      </c>
      <c r="F50" s="41" t="s">
        <v>115</v>
      </c>
      <c r="G50" s="41" t="s">
        <v>293</v>
      </c>
      <c r="H50" s="41" t="s">
        <v>336</v>
      </c>
      <c r="I50" s="41" t="s">
        <v>337</v>
      </c>
      <c r="J50" s="43" t="s">
        <v>366</v>
      </c>
      <c r="K50" s="40">
        <v>44928</v>
      </c>
      <c r="L50" s="42">
        <v>45291</v>
      </c>
      <c r="M50" s="43" t="s">
        <v>367</v>
      </c>
      <c r="N50" s="39" t="s">
        <v>40</v>
      </c>
      <c r="O50" s="43" t="s">
        <v>368</v>
      </c>
      <c r="P50" s="82">
        <v>1</v>
      </c>
      <c r="Q50" s="39" t="s">
        <v>173</v>
      </c>
      <c r="R50" s="43" t="s">
        <v>369</v>
      </c>
      <c r="S50" s="39" t="s">
        <v>44</v>
      </c>
      <c r="T50" s="39" t="s">
        <v>45</v>
      </c>
      <c r="U50" s="17">
        <v>507523489</v>
      </c>
      <c r="V50" s="39" t="s">
        <v>350</v>
      </c>
      <c r="W50" s="103" t="s">
        <v>370</v>
      </c>
      <c r="X50" s="34">
        <v>0</v>
      </c>
      <c r="Y50" s="65">
        <v>0</v>
      </c>
      <c r="Z50" s="34" t="s">
        <v>371</v>
      </c>
      <c r="AA50" s="34" t="s">
        <v>345</v>
      </c>
    </row>
    <row r="51" spans="1:27" s="15" customFormat="1" ht="120">
      <c r="A51" s="39">
        <f t="shared" si="0"/>
        <v>47</v>
      </c>
      <c r="B51" s="41" t="s">
        <v>50</v>
      </c>
      <c r="C51" s="39" t="s">
        <v>234</v>
      </c>
      <c r="D51" s="39" t="s">
        <v>63</v>
      </c>
      <c r="E51" s="39" t="s">
        <v>235</v>
      </c>
      <c r="F51" s="41" t="s">
        <v>115</v>
      </c>
      <c r="G51" s="41" t="s">
        <v>293</v>
      </c>
      <c r="H51" s="41" t="s">
        <v>336</v>
      </c>
      <c r="I51" s="41" t="s">
        <v>337</v>
      </c>
      <c r="J51" s="43" t="s">
        <v>372</v>
      </c>
      <c r="K51" s="42">
        <v>44986</v>
      </c>
      <c r="L51" s="42">
        <v>45291</v>
      </c>
      <c r="M51" s="43" t="s">
        <v>373</v>
      </c>
      <c r="N51" s="39" t="s">
        <v>40</v>
      </c>
      <c r="O51" s="43" t="s">
        <v>373</v>
      </c>
      <c r="P51" s="82">
        <v>1</v>
      </c>
      <c r="Q51" s="39" t="s">
        <v>173</v>
      </c>
      <c r="R51" s="43" t="s">
        <v>374</v>
      </c>
      <c r="S51" s="39" t="s">
        <v>44</v>
      </c>
      <c r="T51" s="39" t="s">
        <v>45</v>
      </c>
      <c r="U51" s="17">
        <v>82110000</v>
      </c>
      <c r="V51" s="39" t="s">
        <v>350</v>
      </c>
      <c r="W51" s="103" t="s">
        <v>375</v>
      </c>
      <c r="X51" s="34">
        <v>0</v>
      </c>
      <c r="Y51" s="65">
        <v>24633000</v>
      </c>
      <c r="Z51" s="34" t="s">
        <v>376</v>
      </c>
      <c r="AA51" s="34" t="s">
        <v>345</v>
      </c>
    </row>
    <row r="52" spans="1:27" s="15" customFormat="1" ht="150">
      <c r="A52" s="39">
        <f t="shared" si="0"/>
        <v>48</v>
      </c>
      <c r="B52" s="41" t="s">
        <v>30</v>
      </c>
      <c r="C52" s="39" t="s">
        <v>31</v>
      </c>
      <c r="D52" s="39" t="s">
        <v>32</v>
      </c>
      <c r="E52" s="39" t="s">
        <v>33</v>
      </c>
      <c r="F52" s="41" t="s">
        <v>115</v>
      </c>
      <c r="G52" s="41" t="s">
        <v>293</v>
      </c>
      <c r="H52" s="41" t="s">
        <v>336</v>
      </c>
      <c r="I52" s="41" t="s">
        <v>337</v>
      </c>
      <c r="J52" s="43" t="s">
        <v>377</v>
      </c>
      <c r="K52" s="42">
        <v>44986</v>
      </c>
      <c r="L52" s="42">
        <v>45291</v>
      </c>
      <c r="M52" s="43" t="s">
        <v>378</v>
      </c>
      <c r="N52" s="39" t="s">
        <v>40</v>
      </c>
      <c r="O52" s="43" t="s">
        <v>378</v>
      </c>
      <c r="P52" s="82">
        <v>1</v>
      </c>
      <c r="Q52" s="39" t="s">
        <v>173</v>
      </c>
      <c r="R52" s="43" t="s">
        <v>374</v>
      </c>
      <c r="S52" s="39" t="s">
        <v>44</v>
      </c>
      <c r="T52" s="39" t="s">
        <v>45</v>
      </c>
      <c r="U52" s="17">
        <v>82110000</v>
      </c>
      <c r="V52" s="39" t="s">
        <v>350</v>
      </c>
      <c r="W52" s="103" t="s">
        <v>379</v>
      </c>
      <c r="X52" s="34">
        <v>0</v>
      </c>
      <c r="Y52" s="65">
        <v>4100000</v>
      </c>
      <c r="Z52" s="34" t="s">
        <v>380</v>
      </c>
      <c r="AA52" s="34" t="s">
        <v>345</v>
      </c>
    </row>
    <row r="53" spans="1:27" s="15" customFormat="1" ht="114.75">
      <c r="A53" s="39">
        <f t="shared" si="0"/>
        <v>49</v>
      </c>
      <c r="B53" s="41" t="s">
        <v>30</v>
      </c>
      <c r="C53" s="39" t="s">
        <v>31</v>
      </c>
      <c r="D53" s="39" t="s">
        <v>32</v>
      </c>
      <c r="E53" s="39" t="s">
        <v>33</v>
      </c>
      <c r="F53" s="41" t="s">
        <v>34</v>
      </c>
      <c r="G53" s="41" t="s">
        <v>293</v>
      </c>
      <c r="H53" s="41" t="s">
        <v>336</v>
      </c>
      <c r="I53" s="41" t="s">
        <v>337</v>
      </c>
      <c r="J53" s="43" t="s">
        <v>381</v>
      </c>
      <c r="K53" s="42">
        <v>44958</v>
      </c>
      <c r="L53" s="42">
        <v>45291</v>
      </c>
      <c r="M53" s="43" t="s">
        <v>382</v>
      </c>
      <c r="N53" s="43" t="s">
        <v>182</v>
      </c>
      <c r="O53" s="43" t="s">
        <v>383</v>
      </c>
      <c r="P53" s="82">
        <v>1</v>
      </c>
      <c r="Q53" s="39" t="s">
        <v>173</v>
      </c>
      <c r="R53" s="43" t="s">
        <v>384</v>
      </c>
      <c r="S53" s="43" t="s">
        <v>44</v>
      </c>
      <c r="T53" s="39" t="s">
        <v>45</v>
      </c>
      <c r="U53" s="17">
        <v>100000000</v>
      </c>
      <c r="V53" s="39" t="s">
        <v>385</v>
      </c>
      <c r="W53" s="103" t="s">
        <v>386</v>
      </c>
      <c r="X53" s="34">
        <v>0</v>
      </c>
      <c r="Y53" s="65">
        <v>0</v>
      </c>
      <c r="Z53" s="34" t="s">
        <v>387</v>
      </c>
      <c r="AA53" s="34" t="s">
        <v>345</v>
      </c>
    </row>
    <row r="54" spans="1:27" s="15" customFormat="1" ht="127.5">
      <c r="A54" s="39">
        <f t="shared" si="0"/>
        <v>50</v>
      </c>
      <c r="B54" s="41" t="s">
        <v>30</v>
      </c>
      <c r="C54" s="39" t="s">
        <v>31</v>
      </c>
      <c r="D54" s="39" t="s">
        <v>32</v>
      </c>
      <c r="E54" s="39" t="s">
        <v>33</v>
      </c>
      <c r="F54" s="41" t="s">
        <v>34</v>
      </c>
      <c r="G54" s="41" t="s">
        <v>293</v>
      </c>
      <c r="H54" s="41" t="s">
        <v>336</v>
      </c>
      <c r="I54" s="41" t="s">
        <v>337</v>
      </c>
      <c r="J54" s="43" t="s">
        <v>388</v>
      </c>
      <c r="K54" s="42">
        <v>44986</v>
      </c>
      <c r="L54" s="42">
        <v>45291</v>
      </c>
      <c r="M54" s="43" t="s">
        <v>389</v>
      </c>
      <c r="N54" s="39" t="s">
        <v>40</v>
      </c>
      <c r="O54" s="43" t="s">
        <v>389</v>
      </c>
      <c r="P54" s="83">
        <v>1</v>
      </c>
      <c r="Q54" s="39" t="s">
        <v>390</v>
      </c>
      <c r="R54" s="43" t="s">
        <v>391</v>
      </c>
      <c r="S54" s="43" t="s">
        <v>44</v>
      </c>
      <c r="T54" s="39" t="s">
        <v>45</v>
      </c>
      <c r="U54" s="17">
        <v>179640000</v>
      </c>
      <c r="V54" s="39" t="s">
        <v>350</v>
      </c>
      <c r="W54" s="103" t="s">
        <v>392</v>
      </c>
      <c r="X54" s="57">
        <v>0.05</v>
      </c>
      <c r="Y54" s="65">
        <v>0</v>
      </c>
      <c r="Z54" s="34" t="s">
        <v>393</v>
      </c>
      <c r="AA54" s="34" t="s">
        <v>345</v>
      </c>
    </row>
    <row r="55" spans="1:27" s="15" customFormat="1" ht="140.25">
      <c r="A55" s="39">
        <f t="shared" si="0"/>
        <v>51</v>
      </c>
      <c r="B55" s="41" t="s">
        <v>30</v>
      </c>
      <c r="C55" s="39" t="s">
        <v>31</v>
      </c>
      <c r="D55" s="39" t="s">
        <v>32</v>
      </c>
      <c r="E55" s="39" t="s">
        <v>33</v>
      </c>
      <c r="F55" s="41" t="s">
        <v>34</v>
      </c>
      <c r="G55" s="41" t="s">
        <v>293</v>
      </c>
      <c r="H55" s="41" t="s">
        <v>336</v>
      </c>
      <c r="I55" s="41" t="s">
        <v>337</v>
      </c>
      <c r="J55" s="43" t="s">
        <v>394</v>
      </c>
      <c r="K55" s="42">
        <v>45017</v>
      </c>
      <c r="L55" s="42">
        <v>45231</v>
      </c>
      <c r="M55" s="43" t="s">
        <v>395</v>
      </c>
      <c r="N55" s="39" t="s">
        <v>40</v>
      </c>
      <c r="O55" s="43" t="s">
        <v>396</v>
      </c>
      <c r="P55" s="83">
        <v>1</v>
      </c>
      <c r="Q55" s="39" t="s">
        <v>42</v>
      </c>
      <c r="R55" s="43" t="s">
        <v>397</v>
      </c>
      <c r="S55" s="43" t="s">
        <v>44</v>
      </c>
      <c r="T55" s="39" t="s">
        <v>45</v>
      </c>
      <c r="U55" s="17">
        <v>211000000</v>
      </c>
      <c r="V55" s="39" t="s">
        <v>350</v>
      </c>
      <c r="W55" s="103" t="s">
        <v>398</v>
      </c>
      <c r="X55" s="57">
        <v>0.1</v>
      </c>
      <c r="Y55" s="65">
        <v>0</v>
      </c>
      <c r="Z55" s="34" t="s">
        <v>399</v>
      </c>
      <c r="AA55" s="34" t="s">
        <v>345</v>
      </c>
    </row>
    <row r="56" spans="1:27" s="15" customFormat="1" ht="102">
      <c r="A56" s="39">
        <f t="shared" si="0"/>
        <v>52</v>
      </c>
      <c r="B56" s="41" t="s">
        <v>30</v>
      </c>
      <c r="C56" s="39" t="s">
        <v>31</v>
      </c>
      <c r="D56" s="39" t="s">
        <v>32</v>
      </c>
      <c r="E56" s="39" t="s">
        <v>33</v>
      </c>
      <c r="F56" s="41" t="s">
        <v>34</v>
      </c>
      <c r="G56" s="41" t="s">
        <v>293</v>
      </c>
      <c r="H56" s="41" t="s">
        <v>336</v>
      </c>
      <c r="I56" s="41" t="s">
        <v>337</v>
      </c>
      <c r="J56" s="43" t="s">
        <v>400</v>
      </c>
      <c r="K56" s="42">
        <v>44958</v>
      </c>
      <c r="L56" s="42">
        <v>45200</v>
      </c>
      <c r="M56" s="43" t="s">
        <v>401</v>
      </c>
      <c r="N56" s="39" t="s">
        <v>40</v>
      </c>
      <c r="O56" s="43" t="s">
        <v>401</v>
      </c>
      <c r="P56" s="83">
        <v>1</v>
      </c>
      <c r="Q56" s="39" t="s">
        <v>42</v>
      </c>
      <c r="R56" s="43" t="s">
        <v>402</v>
      </c>
      <c r="S56" s="43" t="s">
        <v>44</v>
      </c>
      <c r="T56" s="39" t="s">
        <v>45</v>
      </c>
      <c r="U56" s="17">
        <v>7800000</v>
      </c>
      <c r="V56" s="39" t="s">
        <v>350</v>
      </c>
      <c r="W56" s="103" t="s">
        <v>403</v>
      </c>
      <c r="X56" s="57">
        <v>0.05</v>
      </c>
      <c r="Y56" s="65">
        <v>0</v>
      </c>
      <c r="Z56" s="34" t="s">
        <v>404</v>
      </c>
      <c r="AA56" s="34" t="s">
        <v>345</v>
      </c>
    </row>
    <row r="57" spans="1:27" s="15" customFormat="1" ht="102">
      <c r="A57" s="39">
        <f t="shared" si="0"/>
        <v>53</v>
      </c>
      <c r="B57" s="41" t="s">
        <v>30</v>
      </c>
      <c r="C57" s="39" t="s">
        <v>31</v>
      </c>
      <c r="D57" s="39" t="s">
        <v>32</v>
      </c>
      <c r="E57" s="39" t="s">
        <v>64</v>
      </c>
      <c r="F57" s="41" t="s">
        <v>115</v>
      </c>
      <c r="G57" s="41" t="s">
        <v>293</v>
      </c>
      <c r="H57" s="41" t="s">
        <v>336</v>
      </c>
      <c r="I57" s="41" t="s">
        <v>337</v>
      </c>
      <c r="J57" s="43" t="s">
        <v>405</v>
      </c>
      <c r="K57" s="42">
        <v>44986</v>
      </c>
      <c r="L57" s="42">
        <v>45275</v>
      </c>
      <c r="M57" s="43" t="s">
        <v>406</v>
      </c>
      <c r="N57" s="43" t="s">
        <v>182</v>
      </c>
      <c r="O57" s="43" t="s">
        <v>407</v>
      </c>
      <c r="P57" s="82">
        <v>3</v>
      </c>
      <c r="Q57" s="39" t="s">
        <v>42</v>
      </c>
      <c r="R57" s="43" t="s">
        <v>408</v>
      </c>
      <c r="S57" s="39" t="s">
        <v>81</v>
      </c>
      <c r="T57" s="39" t="s">
        <v>95</v>
      </c>
      <c r="U57" s="44">
        <v>0</v>
      </c>
      <c r="V57" s="39" t="s">
        <v>47</v>
      </c>
      <c r="W57" s="103" t="s">
        <v>365</v>
      </c>
      <c r="X57" s="34"/>
      <c r="Y57" s="34" t="s">
        <v>343</v>
      </c>
      <c r="Z57" s="34" t="s">
        <v>343</v>
      </c>
      <c r="AA57" s="34" t="s">
        <v>345</v>
      </c>
    </row>
    <row r="58" spans="1:27" s="15" customFormat="1" ht="102">
      <c r="A58" s="39">
        <f t="shared" si="0"/>
        <v>54</v>
      </c>
      <c r="B58" s="41" t="s">
        <v>30</v>
      </c>
      <c r="C58" s="39" t="s">
        <v>31</v>
      </c>
      <c r="D58" s="39" t="s">
        <v>32</v>
      </c>
      <c r="E58" s="39" t="s">
        <v>64</v>
      </c>
      <c r="F58" s="41" t="s">
        <v>34</v>
      </c>
      <c r="G58" s="41" t="s">
        <v>293</v>
      </c>
      <c r="H58" s="41" t="s">
        <v>336</v>
      </c>
      <c r="I58" s="41" t="s">
        <v>337</v>
      </c>
      <c r="J58" s="43" t="s">
        <v>409</v>
      </c>
      <c r="K58" s="42">
        <v>44958</v>
      </c>
      <c r="L58" s="42">
        <v>45260</v>
      </c>
      <c r="M58" s="43" t="s">
        <v>410</v>
      </c>
      <c r="N58" s="43" t="s">
        <v>182</v>
      </c>
      <c r="O58" s="43" t="s">
        <v>411</v>
      </c>
      <c r="P58" s="82">
        <v>2</v>
      </c>
      <c r="Q58" s="39" t="s">
        <v>42</v>
      </c>
      <c r="R58" s="43" t="s">
        <v>412</v>
      </c>
      <c r="S58" s="39" t="s">
        <v>81</v>
      </c>
      <c r="T58" s="39" t="s">
        <v>95</v>
      </c>
      <c r="U58" s="44">
        <v>0</v>
      </c>
      <c r="V58" s="39" t="s">
        <v>47</v>
      </c>
      <c r="W58" s="103" t="s">
        <v>413</v>
      </c>
      <c r="X58" s="34">
        <v>1</v>
      </c>
      <c r="Y58" s="34" t="s">
        <v>343</v>
      </c>
      <c r="Z58" s="71" t="s">
        <v>414</v>
      </c>
      <c r="AA58" s="34" t="s">
        <v>345</v>
      </c>
    </row>
    <row r="59" spans="1:27" s="15" customFormat="1" ht="102">
      <c r="A59" s="39">
        <f t="shared" si="0"/>
        <v>55</v>
      </c>
      <c r="B59" s="41" t="s">
        <v>30</v>
      </c>
      <c r="C59" s="39" t="s">
        <v>31</v>
      </c>
      <c r="D59" s="39" t="s">
        <v>32</v>
      </c>
      <c r="E59" s="39" t="s">
        <v>64</v>
      </c>
      <c r="F59" s="41" t="s">
        <v>415</v>
      </c>
      <c r="G59" s="41" t="s">
        <v>293</v>
      </c>
      <c r="H59" s="41" t="s">
        <v>336</v>
      </c>
      <c r="I59" s="41" t="s">
        <v>337</v>
      </c>
      <c r="J59" s="43" t="s">
        <v>416</v>
      </c>
      <c r="K59" s="42">
        <v>44958</v>
      </c>
      <c r="L59" s="42">
        <v>45275</v>
      </c>
      <c r="M59" s="43" t="s">
        <v>417</v>
      </c>
      <c r="N59" s="43" t="s">
        <v>182</v>
      </c>
      <c r="O59" s="43" t="s">
        <v>418</v>
      </c>
      <c r="P59" s="82">
        <v>6</v>
      </c>
      <c r="Q59" s="39" t="s">
        <v>42</v>
      </c>
      <c r="R59" s="43" t="s">
        <v>419</v>
      </c>
      <c r="S59" s="39" t="s">
        <v>81</v>
      </c>
      <c r="T59" s="39" t="s">
        <v>95</v>
      </c>
      <c r="U59" s="44">
        <v>0</v>
      </c>
      <c r="V59" s="39" t="s">
        <v>47</v>
      </c>
      <c r="W59" s="103" t="s">
        <v>420</v>
      </c>
      <c r="X59" s="34">
        <v>5</v>
      </c>
      <c r="Y59" s="34" t="s">
        <v>343</v>
      </c>
      <c r="Z59" s="71" t="s">
        <v>421</v>
      </c>
      <c r="AA59" s="34" t="s">
        <v>345</v>
      </c>
    </row>
    <row r="60" spans="1:27" s="15" customFormat="1" ht="102">
      <c r="A60" s="39">
        <f t="shared" si="0"/>
        <v>56</v>
      </c>
      <c r="B60" s="41" t="s">
        <v>30</v>
      </c>
      <c r="C60" s="39" t="s">
        <v>31</v>
      </c>
      <c r="D60" s="39" t="s">
        <v>32</v>
      </c>
      <c r="E60" s="39" t="s">
        <v>64</v>
      </c>
      <c r="F60" s="41" t="s">
        <v>34</v>
      </c>
      <c r="G60" s="41" t="s">
        <v>293</v>
      </c>
      <c r="H60" s="41" t="s">
        <v>336</v>
      </c>
      <c r="I60" s="41" t="s">
        <v>337</v>
      </c>
      <c r="J60" s="43" t="s">
        <v>422</v>
      </c>
      <c r="K60" s="42">
        <v>44958</v>
      </c>
      <c r="L60" s="42">
        <v>45275</v>
      </c>
      <c r="M60" s="43" t="s">
        <v>423</v>
      </c>
      <c r="N60" s="39" t="s">
        <v>40</v>
      </c>
      <c r="O60" s="43" t="s">
        <v>423</v>
      </c>
      <c r="P60" s="82">
        <v>1</v>
      </c>
      <c r="Q60" s="39" t="s">
        <v>173</v>
      </c>
      <c r="R60" s="43" t="s">
        <v>374</v>
      </c>
      <c r="S60" s="43" t="s">
        <v>44</v>
      </c>
      <c r="T60" s="39" t="s">
        <v>45</v>
      </c>
      <c r="U60" s="17">
        <v>186521925</v>
      </c>
      <c r="V60" s="39" t="s">
        <v>350</v>
      </c>
      <c r="W60" s="103" t="s">
        <v>424</v>
      </c>
      <c r="X60" s="57">
        <v>0.05</v>
      </c>
      <c r="Y60" s="65">
        <v>0</v>
      </c>
      <c r="Z60" s="34" t="s">
        <v>343</v>
      </c>
      <c r="AA60" s="34" t="s">
        <v>345</v>
      </c>
    </row>
    <row r="61" spans="1:27" s="15" customFormat="1" ht="105">
      <c r="A61" s="39">
        <f t="shared" si="0"/>
        <v>57</v>
      </c>
      <c r="B61" s="41" t="s">
        <v>30</v>
      </c>
      <c r="C61" s="39" t="s">
        <v>31</v>
      </c>
      <c r="D61" s="39" t="s">
        <v>32</v>
      </c>
      <c r="E61" s="39" t="s">
        <v>64</v>
      </c>
      <c r="F61" s="41" t="s">
        <v>115</v>
      </c>
      <c r="G61" s="41" t="s">
        <v>293</v>
      </c>
      <c r="H61" s="41" t="s">
        <v>336</v>
      </c>
      <c r="I61" s="41" t="s">
        <v>337</v>
      </c>
      <c r="J61" s="43" t="s">
        <v>425</v>
      </c>
      <c r="K61" s="42">
        <v>44958</v>
      </c>
      <c r="L61" s="42">
        <v>45291</v>
      </c>
      <c r="M61" s="43" t="s">
        <v>426</v>
      </c>
      <c r="N61" s="39" t="s">
        <v>40</v>
      </c>
      <c r="O61" s="43" t="s">
        <v>426</v>
      </c>
      <c r="P61" s="82">
        <v>1</v>
      </c>
      <c r="Q61" s="39" t="s">
        <v>173</v>
      </c>
      <c r="R61" s="43" t="s">
        <v>374</v>
      </c>
      <c r="S61" s="39" t="s">
        <v>44</v>
      </c>
      <c r="T61" s="39" t="s">
        <v>45</v>
      </c>
      <c r="U61" s="17">
        <v>363619785</v>
      </c>
      <c r="V61" s="39" t="s">
        <v>350</v>
      </c>
      <c r="W61" s="103" t="s">
        <v>427</v>
      </c>
      <c r="X61" s="57">
        <v>0.27</v>
      </c>
      <c r="Y61" s="65">
        <v>80176924</v>
      </c>
      <c r="Z61" s="34" t="s">
        <v>428</v>
      </c>
      <c r="AA61" s="34" t="s">
        <v>345</v>
      </c>
    </row>
    <row r="62" spans="1:27" s="15" customFormat="1" ht="225" hidden="1">
      <c r="A62" s="39">
        <f t="shared" si="0"/>
        <v>58</v>
      </c>
      <c r="B62" s="41" t="s">
        <v>50</v>
      </c>
      <c r="C62" s="39" t="s">
        <v>234</v>
      </c>
      <c r="D62" s="39" t="s">
        <v>63</v>
      </c>
      <c r="E62" s="39" t="s">
        <v>235</v>
      </c>
      <c r="F62" s="41" t="s">
        <v>115</v>
      </c>
      <c r="G62" s="41" t="s">
        <v>116</v>
      </c>
      <c r="H62" s="43" t="s">
        <v>429</v>
      </c>
      <c r="I62" s="43" t="s">
        <v>430</v>
      </c>
      <c r="J62" s="43" t="s">
        <v>431</v>
      </c>
      <c r="K62" s="45">
        <v>44942</v>
      </c>
      <c r="L62" s="48">
        <v>45289</v>
      </c>
      <c r="M62" s="43" t="s">
        <v>432</v>
      </c>
      <c r="N62" s="39" t="s">
        <v>40</v>
      </c>
      <c r="O62" s="43" t="s">
        <v>433</v>
      </c>
      <c r="P62" s="82">
        <v>3</v>
      </c>
      <c r="Q62" s="39" t="s">
        <v>173</v>
      </c>
      <c r="R62" s="43" t="s">
        <v>434</v>
      </c>
      <c r="S62" s="39" t="s">
        <v>81</v>
      </c>
      <c r="T62" s="39" t="s">
        <v>45</v>
      </c>
      <c r="U62" s="49">
        <v>1546520000</v>
      </c>
      <c r="V62" s="39" t="s">
        <v>111</v>
      </c>
      <c r="W62" s="103" t="s">
        <v>435</v>
      </c>
      <c r="X62" s="34" t="s">
        <v>436</v>
      </c>
      <c r="Y62" s="94">
        <v>467864400</v>
      </c>
      <c r="Z62" s="34" t="s">
        <v>437</v>
      </c>
      <c r="AA62" s="34" t="s">
        <v>438</v>
      </c>
    </row>
    <row r="63" spans="1:27" s="15" customFormat="1" ht="180" hidden="1">
      <c r="A63" s="39">
        <f t="shared" si="0"/>
        <v>59</v>
      </c>
      <c r="B63" s="41" t="s">
        <v>50</v>
      </c>
      <c r="C63" s="39" t="s">
        <v>51</v>
      </c>
      <c r="D63" s="39" t="s">
        <v>52</v>
      </c>
      <c r="E63" s="39" t="s">
        <v>53</v>
      </c>
      <c r="F63" s="41" t="s">
        <v>115</v>
      </c>
      <c r="G63" s="41" t="s">
        <v>116</v>
      </c>
      <c r="H63" s="43" t="s">
        <v>429</v>
      </c>
      <c r="I63" s="43" t="s">
        <v>430</v>
      </c>
      <c r="J63" s="43" t="s">
        <v>439</v>
      </c>
      <c r="K63" s="45">
        <v>44942</v>
      </c>
      <c r="L63" s="48">
        <v>45289</v>
      </c>
      <c r="M63" s="43" t="s">
        <v>440</v>
      </c>
      <c r="N63" s="39" t="s">
        <v>40</v>
      </c>
      <c r="O63" s="43" t="s">
        <v>441</v>
      </c>
      <c r="P63" s="82">
        <v>3</v>
      </c>
      <c r="Q63" s="39" t="s">
        <v>173</v>
      </c>
      <c r="R63" s="43" t="s">
        <v>442</v>
      </c>
      <c r="S63" s="39" t="s">
        <v>81</v>
      </c>
      <c r="T63" s="39" t="s">
        <v>45</v>
      </c>
      <c r="U63" s="49">
        <v>1604056996</v>
      </c>
      <c r="V63" s="39" t="s">
        <v>111</v>
      </c>
      <c r="W63" s="103" t="s">
        <v>443</v>
      </c>
      <c r="X63" s="34" t="s">
        <v>444</v>
      </c>
      <c r="Y63" s="94">
        <v>529302394</v>
      </c>
      <c r="Z63" s="34" t="s">
        <v>445</v>
      </c>
      <c r="AA63" s="34" t="s">
        <v>438</v>
      </c>
    </row>
    <row r="64" spans="1:27" s="15" customFormat="1" ht="409.5" hidden="1">
      <c r="A64" s="39">
        <f t="shared" si="0"/>
        <v>60</v>
      </c>
      <c r="B64" s="41" t="s">
        <v>50</v>
      </c>
      <c r="C64" s="39" t="s">
        <v>51</v>
      </c>
      <c r="D64" s="39" t="s">
        <v>52</v>
      </c>
      <c r="E64" s="39" t="s">
        <v>53</v>
      </c>
      <c r="F64" s="41" t="s">
        <v>115</v>
      </c>
      <c r="G64" s="41" t="s">
        <v>116</v>
      </c>
      <c r="H64" s="43" t="s">
        <v>429</v>
      </c>
      <c r="I64" s="43" t="s">
        <v>430</v>
      </c>
      <c r="J64" s="43" t="s">
        <v>446</v>
      </c>
      <c r="K64" s="45">
        <v>44942</v>
      </c>
      <c r="L64" s="48">
        <v>45289</v>
      </c>
      <c r="M64" s="43" t="s">
        <v>447</v>
      </c>
      <c r="N64" s="39" t="s">
        <v>40</v>
      </c>
      <c r="O64" s="43" t="s">
        <v>448</v>
      </c>
      <c r="P64" s="82">
        <v>43</v>
      </c>
      <c r="Q64" s="39" t="s">
        <v>390</v>
      </c>
      <c r="R64" s="43" t="s">
        <v>449</v>
      </c>
      <c r="S64" s="43" t="s">
        <v>59</v>
      </c>
      <c r="T64" s="39" t="s">
        <v>95</v>
      </c>
      <c r="U64" s="49" t="s">
        <v>82</v>
      </c>
      <c r="V64" s="39" t="s">
        <v>111</v>
      </c>
      <c r="W64" s="103" t="s">
        <v>450</v>
      </c>
      <c r="X64" s="34" t="s">
        <v>451</v>
      </c>
      <c r="Y64" s="34" t="s">
        <v>46</v>
      </c>
      <c r="Z64" s="34" t="s">
        <v>452</v>
      </c>
      <c r="AA64" s="34" t="s">
        <v>438</v>
      </c>
    </row>
    <row r="65" spans="1:27" s="15" customFormat="1" ht="409.5" hidden="1">
      <c r="A65" s="39">
        <f>A64+1</f>
        <v>61</v>
      </c>
      <c r="B65" s="41" t="s">
        <v>50</v>
      </c>
      <c r="C65" s="39" t="s">
        <v>51</v>
      </c>
      <c r="D65" s="39" t="s">
        <v>52</v>
      </c>
      <c r="E65" s="39" t="s">
        <v>53</v>
      </c>
      <c r="F65" s="41" t="s">
        <v>115</v>
      </c>
      <c r="G65" s="41" t="s">
        <v>116</v>
      </c>
      <c r="H65" s="43" t="s">
        <v>429</v>
      </c>
      <c r="I65" s="43" t="s">
        <v>453</v>
      </c>
      <c r="J65" s="43" t="s">
        <v>454</v>
      </c>
      <c r="K65" s="45">
        <v>44942</v>
      </c>
      <c r="L65" s="48">
        <v>45289</v>
      </c>
      <c r="M65" s="43" t="s">
        <v>455</v>
      </c>
      <c r="N65" s="39" t="s">
        <v>40</v>
      </c>
      <c r="O65" s="43" t="s">
        <v>456</v>
      </c>
      <c r="P65" s="82">
        <v>86</v>
      </c>
      <c r="Q65" s="39" t="s">
        <v>390</v>
      </c>
      <c r="R65" s="43" t="s">
        <v>457</v>
      </c>
      <c r="S65" s="39" t="s">
        <v>81</v>
      </c>
      <c r="T65" s="43" t="s">
        <v>458</v>
      </c>
      <c r="U65" s="44">
        <v>0</v>
      </c>
      <c r="V65" s="39" t="s">
        <v>458</v>
      </c>
      <c r="W65" s="43" t="s">
        <v>459</v>
      </c>
      <c r="X65" s="34" t="s">
        <v>460</v>
      </c>
      <c r="Y65" s="34" t="s">
        <v>46</v>
      </c>
      <c r="Z65" s="34" t="s">
        <v>461</v>
      </c>
      <c r="AA65" s="52" t="s">
        <v>462</v>
      </c>
    </row>
    <row r="66" spans="1:27" s="15" customFormat="1" ht="140.25" hidden="1">
      <c r="A66" s="39">
        <f t="shared" si="0"/>
        <v>62</v>
      </c>
      <c r="B66" s="41" t="s">
        <v>50</v>
      </c>
      <c r="C66" s="39" t="s">
        <v>51</v>
      </c>
      <c r="D66" s="39" t="s">
        <v>52</v>
      </c>
      <c r="E66" s="39" t="s">
        <v>53</v>
      </c>
      <c r="F66" s="41" t="s">
        <v>115</v>
      </c>
      <c r="G66" s="41" t="s">
        <v>116</v>
      </c>
      <c r="H66" s="43" t="s">
        <v>429</v>
      </c>
      <c r="I66" s="43" t="s">
        <v>463</v>
      </c>
      <c r="J66" s="43" t="s">
        <v>464</v>
      </c>
      <c r="K66" s="45">
        <v>44942</v>
      </c>
      <c r="L66" s="48">
        <v>45289</v>
      </c>
      <c r="M66" s="43" t="s">
        <v>465</v>
      </c>
      <c r="N66" s="39" t="s">
        <v>40</v>
      </c>
      <c r="O66" s="43" t="s">
        <v>466</v>
      </c>
      <c r="P66" s="82">
        <v>16</v>
      </c>
      <c r="Q66" s="39" t="s">
        <v>390</v>
      </c>
      <c r="R66" s="43" t="s">
        <v>467</v>
      </c>
      <c r="S66" s="43" t="s">
        <v>59</v>
      </c>
      <c r="T66" s="43" t="s">
        <v>458</v>
      </c>
      <c r="U66" s="44">
        <v>0</v>
      </c>
      <c r="V66" s="39" t="s">
        <v>458</v>
      </c>
      <c r="W66" s="106" t="s">
        <v>468</v>
      </c>
      <c r="X66" s="95" t="s">
        <v>469</v>
      </c>
      <c r="Y66" s="34" t="s">
        <v>46</v>
      </c>
      <c r="Z66" s="95" t="s">
        <v>470</v>
      </c>
      <c r="AA66" s="46" t="s">
        <v>471</v>
      </c>
    </row>
    <row r="67" spans="1:27" s="15" customFormat="1" ht="140.25" hidden="1">
      <c r="A67" s="39">
        <f t="shared" si="0"/>
        <v>63</v>
      </c>
      <c r="B67" s="41" t="s">
        <v>50</v>
      </c>
      <c r="C67" s="39" t="s">
        <v>51</v>
      </c>
      <c r="D67" s="39" t="s">
        <v>52</v>
      </c>
      <c r="E67" s="39" t="s">
        <v>53</v>
      </c>
      <c r="F67" s="41" t="s">
        <v>115</v>
      </c>
      <c r="G67" s="41" t="s">
        <v>116</v>
      </c>
      <c r="H67" s="43" t="s">
        <v>429</v>
      </c>
      <c r="I67" s="43" t="s">
        <v>430</v>
      </c>
      <c r="J67" s="43" t="s">
        <v>472</v>
      </c>
      <c r="K67" s="45">
        <v>45200</v>
      </c>
      <c r="L67" s="48">
        <v>45289</v>
      </c>
      <c r="M67" s="43" t="s">
        <v>473</v>
      </c>
      <c r="N67" s="39" t="s">
        <v>40</v>
      </c>
      <c r="O67" s="43" t="s">
        <v>474</v>
      </c>
      <c r="P67" s="82">
        <v>1</v>
      </c>
      <c r="Q67" s="39" t="s">
        <v>390</v>
      </c>
      <c r="R67" s="43" t="s">
        <v>475</v>
      </c>
      <c r="S67" s="43" t="s">
        <v>44</v>
      </c>
      <c r="T67" s="39" t="s">
        <v>45</v>
      </c>
      <c r="U67" s="49">
        <f>27810000</f>
        <v>27810000</v>
      </c>
      <c r="V67" s="39" t="s">
        <v>111</v>
      </c>
      <c r="W67" s="103" t="s">
        <v>476</v>
      </c>
      <c r="X67" s="34" t="s">
        <v>477</v>
      </c>
      <c r="Y67" s="91">
        <v>0</v>
      </c>
      <c r="Z67" s="34" t="s">
        <v>477</v>
      </c>
      <c r="AA67" s="34" t="s">
        <v>438</v>
      </c>
    </row>
    <row r="68" spans="1:27" s="15" customFormat="1" ht="114.75" hidden="1">
      <c r="A68" s="39">
        <f t="shared" si="0"/>
        <v>64</v>
      </c>
      <c r="B68" s="41" t="s">
        <v>50</v>
      </c>
      <c r="C68" s="39" t="s">
        <v>51</v>
      </c>
      <c r="D68" s="39" t="s">
        <v>52</v>
      </c>
      <c r="E68" s="39" t="s">
        <v>53</v>
      </c>
      <c r="F68" s="41" t="s">
        <v>115</v>
      </c>
      <c r="G68" s="41" t="s">
        <v>35</v>
      </c>
      <c r="H68" s="41" t="s">
        <v>478</v>
      </c>
      <c r="I68" s="41" t="s">
        <v>479</v>
      </c>
      <c r="J68" s="41" t="s">
        <v>480</v>
      </c>
      <c r="K68" s="40">
        <v>44941</v>
      </c>
      <c r="L68" s="40">
        <v>45291</v>
      </c>
      <c r="M68" s="39" t="s">
        <v>481</v>
      </c>
      <c r="N68" s="39" t="s">
        <v>56</v>
      </c>
      <c r="O68" s="41" t="s">
        <v>482</v>
      </c>
      <c r="P68" s="83">
        <v>1</v>
      </c>
      <c r="Q68" s="39" t="s">
        <v>483</v>
      </c>
      <c r="R68" s="41" t="s">
        <v>484</v>
      </c>
      <c r="S68" s="39" t="s">
        <v>81</v>
      </c>
      <c r="T68" s="39" t="s">
        <v>45</v>
      </c>
      <c r="U68" s="16">
        <f>204553000+121683500+53028697</f>
        <v>379265197</v>
      </c>
      <c r="V68" s="39" t="s">
        <v>485</v>
      </c>
      <c r="W68" s="103" t="s">
        <v>486</v>
      </c>
      <c r="X68" s="54">
        <f>9/11</f>
        <v>0.81818181818181823</v>
      </c>
      <c r="Y68" s="92">
        <v>113901187</v>
      </c>
      <c r="Z68" s="34" t="s">
        <v>487</v>
      </c>
      <c r="AA68" s="52" t="s">
        <v>488</v>
      </c>
    </row>
    <row r="69" spans="1:27" s="15" customFormat="1" ht="114.75" hidden="1">
      <c r="A69" s="39">
        <f t="shared" si="0"/>
        <v>65</v>
      </c>
      <c r="B69" s="41" t="s">
        <v>50</v>
      </c>
      <c r="C69" s="39" t="s">
        <v>51</v>
      </c>
      <c r="D69" s="39" t="s">
        <v>52</v>
      </c>
      <c r="E69" s="39" t="s">
        <v>53</v>
      </c>
      <c r="F69" s="41" t="s">
        <v>115</v>
      </c>
      <c r="G69" s="41" t="s">
        <v>116</v>
      </c>
      <c r="H69" s="41" t="s">
        <v>478</v>
      </c>
      <c r="I69" s="41" t="s">
        <v>479</v>
      </c>
      <c r="J69" s="43" t="s">
        <v>489</v>
      </c>
      <c r="K69" s="40">
        <v>44941</v>
      </c>
      <c r="L69" s="40">
        <v>45291</v>
      </c>
      <c r="M69" s="41" t="s">
        <v>481</v>
      </c>
      <c r="N69" s="39" t="s">
        <v>56</v>
      </c>
      <c r="O69" s="41" t="s">
        <v>490</v>
      </c>
      <c r="P69" s="83">
        <v>1</v>
      </c>
      <c r="Q69" s="39" t="s">
        <v>483</v>
      </c>
      <c r="R69" s="41" t="s">
        <v>491</v>
      </c>
      <c r="S69" s="39" t="s">
        <v>59</v>
      </c>
      <c r="T69" s="39" t="s">
        <v>45</v>
      </c>
      <c r="U69" s="16">
        <f>204553000+121683500+53028697</f>
        <v>379265197</v>
      </c>
      <c r="V69" s="39" t="s">
        <v>485</v>
      </c>
      <c r="W69" s="103" t="s">
        <v>492</v>
      </c>
      <c r="X69" s="54">
        <f>9/11</f>
        <v>0.81818181818181823</v>
      </c>
      <c r="Y69" s="92">
        <v>113901187</v>
      </c>
      <c r="Z69" s="34" t="s">
        <v>493</v>
      </c>
      <c r="AA69" s="52" t="s">
        <v>488</v>
      </c>
    </row>
    <row r="70" spans="1:27" s="15" customFormat="1" ht="114.75" hidden="1">
      <c r="A70" s="39">
        <f t="shared" ref="A70:A86" si="1">A69+1</f>
        <v>66</v>
      </c>
      <c r="B70" s="41" t="s">
        <v>50</v>
      </c>
      <c r="C70" s="39" t="s">
        <v>51</v>
      </c>
      <c r="D70" s="39" t="s">
        <v>52</v>
      </c>
      <c r="E70" s="39" t="s">
        <v>53</v>
      </c>
      <c r="F70" s="41" t="s">
        <v>115</v>
      </c>
      <c r="G70" s="41" t="s">
        <v>201</v>
      </c>
      <c r="H70" s="41" t="s">
        <v>478</v>
      </c>
      <c r="I70" s="41" t="s">
        <v>479</v>
      </c>
      <c r="J70" s="43" t="s">
        <v>494</v>
      </c>
      <c r="K70" s="40">
        <v>44928</v>
      </c>
      <c r="L70" s="40">
        <v>45291</v>
      </c>
      <c r="M70" s="41" t="s">
        <v>495</v>
      </c>
      <c r="N70" s="39" t="s">
        <v>56</v>
      </c>
      <c r="O70" s="41" t="s">
        <v>496</v>
      </c>
      <c r="P70" s="83">
        <v>1</v>
      </c>
      <c r="Q70" s="39" t="s">
        <v>483</v>
      </c>
      <c r="R70" s="41" t="s">
        <v>497</v>
      </c>
      <c r="S70" s="39" t="s">
        <v>59</v>
      </c>
      <c r="T70" s="39" t="s">
        <v>45</v>
      </c>
      <c r="U70" s="16">
        <f>949650000+243367000+106057393</f>
        <v>1299074393</v>
      </c>
      <c r="V70" s="39" t="s">
        <v>485</v>
      </c>
      <c r="W70" s="103" t="s">
        <v>498</v>
      </c>
      <c r="X70" s="54">
        <f>12/19</f>
        <v>0.63157894736842102</v>
      </c>
      <c r="Y70" s="92">
        <v>186801322</v>
      </c>
      <c r="Z70" s="34" t="s">
        <v>499</v>
      </c>
      <c r="AA70" s="52" t="s">
        <v>488</v>
      </c>
    </row>
    <row r="71" spans="1:27" s="15" customFormat="1" ht="165.75" hidden="1">
      <c r="A71" s="39">
        <f t="shared" si="1"/>
        <v>67</v>
      </c>
      <c r="B71" s="41" t="s">
        <v>50</v>
      </c>
      <c r="C71" s="39" t="s">
        <v>51</v>
      </c>
      <c r="D71" s="39" t="s">
        <v>52</v>
      </c>
      <c r="E71" s="39" t="s">
        <v>53</v>
      </c>
      <c r="F71" s="41" t="s">
        <v>115</v>
      </c>
      <c r="G71" s="41" t="s">
        <v>201</v>
      </c>
      <c r="H71" s="41" t="s">
        <v>478</v>
      </c>
      <c r="I71" s="41" t="s">
        <v>479</v>
      </c>
      <c r="J71" s="43" t="s">
        <v>500</v>
      </c>
      <c r="K71" s="40">
        <v>44928</v>
      </c>
      <c r="L71" s="40">
        <v>45291</v>
      </c>
      <c r="M71" s="43" t="s">
        <v>501</v>
      </c>
      <c r="N71" s="39" t="s">
        <v>56</v>
      </c>
      <c r="O71" s="43" t="s">
        <v>502</v>
      </c>
      <c r="P71" s="88" t="s">
        <v>503</v>
      </c>
      <c r="Q71" s="39" t="s">
        <v>483</v>
      </c>
      <c r="R71" s="43" t="s">
        <v>504</v>
      </c>
      <c r="S71" s="39" t="s">
        <v>59</v>
      </c>
      <c r="T71" s="39" t="s">
        <v>45</v>
      </c>
      <c r="U71" s="16">
        <f>486643002+243367000+106057393</f>
        <v>836067395</v>
      </c>
      <c r="V71" s="39" t="s">
        <v>485</v>
      </c>
      <c r="W71" s="103" t="s">
        <v>505</v>
      </c>
      <c r="X71" s="54">
        <f>16/26</f>
        <v>0.61538461538461542</v>
      </c>
      <c r="Y71" s="92">
        <v>277248137</v>
      </c>
      <c r="Z71" s="34" t="s">
        <v>506</v>
      </c>
      <c r="AA71" s="52" t="s">
        <v>488</v>
      </c>
    </row>
    <row r="72" spans="1:27" s="15" customFormat="1" ht="114.75" hidden="1">
      <c r="A72" s="39">
        <f t="shared" si="1"/>
        <v>68</v>
      </c>
      <c r="B72" s="41" t="s">
        <v>50</v>
      </c>
      <c r="C72" s="39" t="s">
        <v>51</v>
      </c>
      <c r="D72" s="39" t="s">
        <v>52</v>
      </c>
      <c r="E72" s="39" t="s">
        <v>53</v>
      </c>
      <c r="F72" s="41" t="s">
        <v>415</v>
      </c>
      <c r="G72" s="41" t="s">
        <v>507</v>
      </c>
      <c r="H72" s="41" t="s">
        <v>508</v>
      </c>
      <c r="I72" s="41" t="s">
        <v>509</v>
      </c>
      <c r="J72" s="41" t="s">
        <v>510</v>
      </c>
      <c r="K72" s="42">
        <v>45017</v>
      </c>
      <c r="L72" s="42">
        <v>45275</v>
      </c>
      <c r="M72" s="41" t="s">
        <v>511</v>
      </c>
      <c r="N72" s="39" t="s">
        <v>40</v>
      </c>
      <c r="O72" s="41" t="s">
        <v>512</v>
      </c>
      <c r="P72" s="82">
        <v>1</v>
      </c>
      <c r="Q72" s="39" t="s">
        <v>513</v>
      </c>
      <c r="R72" s="41" t="s">
        <v>514</v>
      </c>
      <c r="S72" s="41" t="s">
        <v>44</v>
      </c>
      <c r="T72" s="39" t="s">
        <v>45</v>
      </c>
      <c r="U72" s="20">
        <v>550000000</v>
      </c>
      <c r="V72" s="39" t="s">
        <v>515</v>
      </c>
      <c r="W72" s="106" t="s">
        <v>516</v>
      </c>
      <c r="X72" s="34" t="s">
        <v>46</v>
      </c>
      <c r="Y72" s="34" t="s">
        <v>46</v>
      </c>
      <c r="Z72" s="34" t="s">
        <v>46</v>
      </c>
      <c r="AA72" s="34" t="s">
        <v>517</v>
      </c>
    </row>
    <row r="73" spans="1:27" s="15" customFormat="1" ht="114.75" hidden="1">
      <c r="A73" s="39">
        <f t="shared" si="1"/>
        <v>69</v>
      </c>
      <c r="B73" s="41" t="s">
        <v>50</v>
      </c>
      <c r="C73" s="39" t="s">
        <v>51</v>
      </c>
      <c r="D73" s="39" t="s">
        <v>52</v>
      </c>
      <c r="E73" s="39" t="s">
        <v>53</v>
      </c>
      <c r="F73" s="41" t="s">
        <v>34</v>
      </c>
      <c r="G73" s="41" t="s">
        <v>116</v>
      </c>
      <c r="H73" s="41" t="s">
        <v>508</v>
      </c>
      <c r="I73" s="41" t="s">
        <v>509</v>
      </c>
      <c r="J73" s="41" t="s">
        <v>518</v>
      </c>
      <c r="K73" s="42">
        <v>44941</v>
      </c>
      <c r="L73" s="42">
        <v>45290</v>
      </c>
      <c r="M73" s="41" t="s">
        <v>519</v>
      </c>
      <c r="N73" s="39" t="s">
        <v>56</v>
      </c>
      <c r="O73" s="41" t="s">
        <v>520</v>
      </c>
      <c r="P73" s="83">
        <v>1</v>
      </c>
      <c r="Q73" s="39" t="s">
        <v>513</v>
      </c>
      <c r="R73" s="41" t="s">
        <v>521</v>
      </c>
      <c r="S73" s="39" t="s">
        <v>81</v>
      </c>
      <c r="T73" s="39" t="s">
        <v>45</v>
      </c>
      <c r="U73" s="20">
        <v>522976925</v>
      </c>
      <c r="V73" s="39" t="s">
        <v>522</v>
      </c>
      <c r="W73" s="103" t="s">
        <v>523</v>
      </c>
      <c r="X73" s="54">
        <v>0.37</v>
      </c>
      <c r="Y73" s="72">
        <v>103848864</v>
      </c>
      <c r="Z73" s="34" t="s">
        <v>524</v>
      </c>
      <c r="AA73" s="34" t="s">
        <v>525</v>
      </c>
    </row>
    <row r="74" spans="1:27" s="15" customFormat="1" ht="114.75" hidden="1">
      <c r="A74" s="39">
        <f t="shared" si="1"/>
        <v>70</v>
      </c>
      <c r="B74" s="41" t="s">
        <v>50</v>
      </c>
      <c r="C74" s="39" t="s">
        <v>51</v>
      </c>
      <c r="D74" s="39" t="s">
        <v>52</v>
      </c>
      <c r="E74" s="39" t="s">
        <v>53</v>
      </c>
      <c r="F74" s="41" t="s">
        <v>115</v>
      </c>
      <c r="G74" s="41" t="s">
        <v>116</v>
      </c>
      <c r="H74" s="41" t="s">
        <v>508</v>
      </c>
      <c r="I74" s="41" t="s">
        <v>509</v>
      </c>
      <c r="J74" s="41" t="s">
        <v>526</v>
      </c>
      <c r="K74" s="42">
        <v>44958</v>
      </c>
      <c r="L74" s="42">
        <v>45291</v>
      </c>
      <c r="M74" s="41" t="s">
        <v>527</v>
      </c>
      <c r="N74" s="39" t="s">
        <v>40</v>
      </c>
      <c r="O74" s="41" t="s">
        <v>528</v>
      </c>
      <c r="P74" s="83">
        <v>1</v>
      </c>
      <c r="Q74" s="39" t="s">
        <v>529</v>
      </c>
      <c r="R74" s="41" t="s">
        <v>530</v>
      </c>
      <c r="S74" s="39" t="s">
        <v>81</v>
      </c>
      <c r="T74" s="39" t="s">
        <v>45</v>
      </c>
      <c r="U74" s="20">
        <v>463510000</v>
      </c>
      <c r="V74" s="39" t="s">
        <v>522</v>
      </c>
      <c r="W74" s="103" t="s">
        <v>531</v>
      </c>
      <c r="X74" s="54">
        <v>1</v>
      </c>
      <c r="Y74" s="72">
        <v>128820676</v>
      </c>
      <c r="Z74" s="34" t="s">
        <v>532</v>
      </c>
      <c r="AA74" s="34" t="s">
        <v>533</v>
      </c>
    </row>
    <row r="75" spans="1:27" s="15" customFormat="1" ht="114.75" hidden="1">
      <c r="A75" s="39">
        <f t="shared" si="1"/>
        <v>71</v>
      </c>
      <c r="B75" s="41" t="s">
        <v>50</v>
      </c>
      <c r="C75" s="39" t="s">
        <v>51</v>
      </c>
      <c r="D75" s="39" t="s">
        <v>52</v>
      </c>
      <c r="E75" s="39" t="s">
        <v>53</v>
      </c>
      <c r="F75" s="41" t="s">
        <v>115</v>
      </c>
      <c r="G75" s="41" t="s">
        <v>534</v>
      </c>
      <c r="H75" s="41" t="s">
        <v>508</v>
      </c>
      <c r="I75" s="41" t="s">
        <v>535</v>
      </c>
      <c r="J75" s="41" t="s">
        <v>536</v>
      </c>
      <c r="K75" s="42">
        <v>44946</v>
      </c>
      <c r="L75" s="42">
        <v>45280</v>
      </c>
      <c r="M75" s="41" t="s">
        <v>537</v>
      </c>
      <c r="N75" s="39" t="s">
        <v>56</v>
      </c>
      <c r="O75" s="41" t="s">
        <v>538</v>
      </c>
      <c r="P75" s="83">
        <v>1</v>
      </c>
      <c r="Q75" s="39" t="s">
        <v>529</v>
      </c>
      <c r="R75" s="41" t="s">
        <v>539</v>
      </c>
      <c r="S75" s="39" t="s">
        <v>81</v>
      </c>
      <c r="T75" s="39" t="s">
        <v>45</v>
      </c>
      <c r="U75" s="21">
        <v>498883000</v>
      </c>
      <c r="V75" s="39" t="s">
        <v>522</v>
      </c>
      <c r="W75" s="103" t="s">
        <v>540</v>
      </c>
      <c r="X75" s="54">
        <v>1</v>
      </c>
      <c r="Y75" s="72">
        <v>91896099</v>
      </c>
      <c r="Z75" s="34" t="s">
        <v>541</v>
      </c>
      <c r="AA75" s="34" t="s">
        <v>542</v>
      </c>
    </row>
    <row r="76" spans="1:27" s="15" customFormat="1" ht="150" hidden="1">
      <c r="A76" s="39">
        <f t="shared" si="1"/>
        <v>72</v>
      </c>
      <c r="B76" s="41" t="s">
        <v>50</v>
      </c>
      <c r="C76" s="39" t="s">
        <v>51</v>
      </c>
      <c r="D76" s="39" t="s">
        <v>52</v>
      </c>
      <c r="E76" s="39" t="s">
        <v>53</v>
      </c>
      <c r="F76" s="41" t="s">
        <v>34</v>
      </c>
      <c r="G76" s="41" t="s">
        <v>534</v>
      </c>
      <c r="H76" s="41" t="s">
        <v>508</v>
      </c>
      <c r="I76" s="41" t="s">
        <v>535</v>
      </c>
      <c r="J76" s="41" t="s">
        <v>543</v>
      </c>
      <c r="K76" s="42">
        <v>44927</v>
      </c>
      <c r="L76" s="42">
        <v>45291</v>
      </c>
      <c r="M76" s="41" t="s">
        <v>544</v>
      </c>
      <c r="N76" s="43" t="s">
        <v>182</v>
      </c>
      <c r="O76" s="41" t="s">
        <v>545</v>
      </c>
      <c r="P76" s="82">
        <v>40</v>
      </c>
      <c r="Q76" s="39" t="s">
        <v>513</v>
      </c>
      <c r="R76" s="41" t="s">
        <v>546</v>
      </c>
      <c r="S76" s="39" t="s">
        <v>81</v>
      </c>
      <c r="T76" s="39" t="s">
        <v>95</v>
      </c>
      <c r="U76" s="44">
        <v>0</v>
      </c>
      <c r="V76" s="39" t="s">
        <v>547</v>
      </c>
      <c r="W76" s="107" t="s">
        <v>548</v>
      </c>
      <c r="X76" s="34">
        <v>6</v>
      </c>
      <c r="Y76" s="34" t="s">
        <v>46</v>
      </c>
      <c r="Z76" s="34" t="s">
        <v>549</v>
      </c>
      <c r="AA76" s="34" t="s">
        <v>542</v>
      </c>
    </row>
    <row r="77" spans="1:27" s="15" customFormat="1" ht="285" hidden="1">
      <c r="A77" s="39">
        <f t="shared" si="1"/>
        <v>73</v>
      </c>
      <c r="B77" s="41" t="s">
        <v>50</v>
      </c>
      <c r="C77" s="39" t="s">
        <v>51</v>
      </c>
      <c r="D77" s="39" t="s">
        <v>52</v>
      </c>
      <c r="E77" s="39" t="s">
        <v>53</v>
      </c>
      <c r="F77" s="41" t="s">
        <v>115</v>
      </c>
      <c r="G77" s="41" t="s">
        <v>116</v>
      </c>
      <c r="H77" s="41" t="s">
        <v>508</v>
      </c>
      <c r="I77" s="41" t="s">
        <v>509</v>
      </c>
      <c r="J77" s="41" t="s">
        <v>550</v>
      </c>
      <c r="K77" s="40">
        <v>44958</v>
      </c>
      <c r="L77" s="40">
        <v>45260</v>
      </c>
      <c r="M77" s="41" t="s">
        <v>551</v>
      </c>
      <c r="N77" s="43" t="s">
        <v>182</v>
      </c>
      <c r="O77" s="41" t="s">
        <v>552</v>
      </c>
      <c r="P77" s="82">
        <v>25</v>
      </c>
      <c r="Q77" s="39" t="s">
        <v>529</v>
      </c>
      <c r="R77" s="41" t="s">
        <v>553</v>
      </c>
      <c r="S77" s="39" t="s">
        <v>59</v>
      </c>
      <c r="T77" s="39" t="s">
        <v>95</v>
      </c>
      <c r="U77" s="44">
        <v>0</v>
      </c>
      <c r="V77" s="39" t="s">
        <v>547</v>
      </c>
      <c r="W77" s="103" t="s">
        <v>554</v>
      </c>
      <c r="X77" s="34">
        <v>10</v>
      </c>
      <c r="Y77" s="34" t="s">
        <v>46</v>
      </c>
      <c r="Z77" s="34" t="s">
        <v>555</v>
      </c>
      <c r="AA77" s="34" t="s">
        <v>556</v>
      </c>
    </row>
    <row r="78" spans="1:27" s="15" customFormat="1" ht="251.25" hidden="1" customHeight="1">
      <c r="A78" s="39">
        <f t="shared" si="1"/>
        <v>74</v>
      </c>
      <c r="B78" s="41" t="s">
        <v>50</v>
      </c>
      <c r="C78" s="39" t="s">
        <v>51</v>
      </c>
      <c r="D78" s="39" t="s">
        <v>52</v>
      </c>
      <c r="E78" s="39" t="s">
        <v>53</v>
      </c>
      <c r="F78" s="41" t="s">
        <v>115</v>
      </c>
      <c r="G78" s="41" t="s">
        <v>35</v>
      </c>
      <c r="H78" s="41" t="s">
        <v>508</v>
      </c>
      <c r="I78" s="41" t="s">
        <v>509</v>
      </c>
      <c r="J78" s="41" t="s">
        <v>557</v>
      </c>
      <c r="K78" s="40">
        <v>44927</v>
      </c>
      <c r="L78" s="40">
        <v>45291</v>
      </c>
      <c r="M78" s="41" t="s">
        <v>558</v>
      </c>
      <c r="N78" s="39" t="s">
        <v>56</v>
      </c>
      <c r="O78" s="41" t="s">
        <v>559</v>
      </c>
      <c r="P78" s="82">
        <v>4</v>
      </c>
      <c r="Q78" s="39" t="s">
        <v>529</v>
      </c>
      <c r="R78" s="41" t="s">
        <v>560</v>
      </c>
      <c r="S78" s="39" t="s">
        <v>59</v>
      </c>
      <c r="T78" s="39" t="s">
        <v>95</v>
      </c>
      <c r="U78" s="20" t="s">
        <v>82</v>
      </c>
      <c r="V78" s="39" t="s">
        <v>547</v>
      </c>
      <c r="W78" s="103" t="s">
        <v>561</v>
      </c>
      <c r="X78" s="34">
        <v>2</v>
      </c>
      <c r="Y78" s="34" t="s">
        <v>46</v>
      </c>
      <c r="Z78" s="34" t="s">
        <v>562</v>
      </c>
      <c r="AA78" s="34" t="s">
        <v>556</v>
      </c>
    </row>
    <row r="79" spans="1:27" s="15" customFormat="1" ht="114.75" hidden="1">
      <c r="A79" s="39">
        <f t="shared" si="1"/>
        <v>75</v>
      </c>
      <c r="B79" s="41" t="s">
        <v>50</v>
      </c>
      <c r="C79" s="39" t="s">
        <v>51</v>
      </c>
      <c r="D79" s="39" t="s">
        <v>52</v>
      </c>
      <c r="E79" s="39" t="s">
        <v>53</v>
      </c>
      <c r="F79" s="41" t="s">
        <v>415</v>
      </c>
      <c r="G79" s="41" t="s">
        <v>507</v>
      </c>
      <c r="H79" s="41" t="s">
        <v>508</v>
      </c>
      <c r="I79" s="41" t="s">
        <v>509</v>
      </c>
      <c r="J79" s="41" t="s">
        <v>563</v>
      </c>
      <c r="K79" s="40">
        <v>45078</v>
      </c>
      <c r="L79" s="40">
        <v>45199</v>
      </c>
      <c r="M79" s="41" t="s">
        <v>564</v>
      </c>
      <c r="N79" s="43" t="s">
        <v>182</v>
      </c>
      <c r="O79" s="41" t="s">
        <v>565</v>
      </c>
      <c r="P79" s="82">
        <v>1</v>
      </c>
      <c r="Q79" s="39" t="s">
        <v>513</v>
      </c>
      <c r="R79" s="41" t="s">
        <v>566</v>
      </c>
      <c r="S79" s="39" t="s">
        <v>44</v>
      </c>
      <c r="T79" s="39" t="s">
        <v>45</v>
      </c>
      <c r="U79" s="21">
        <v>27810000</v>
      </c>
      <c r="V79" s="39" t="s">
        <v>515</v>
      </c>
      <c r="W79" s="108" t="s">
        <v>46</v>
      </c>
      <c r="X79" s="34" t="s">
        <v>46</v>
      </c>
      <c r="Y79" s="34" t="s">
        <v>46</v>
      </c>
      <c r="Z79" s="34" t="s">
        <v>46</v>
      </c>
      <c r="AA79" s="34" t="s">
        <v>46</v>
      </c>
    </row>
    <row r="80" spans="1:27" s="15" customFormat="1" ht="114.75" hidden="1">
      <c r="A80" s="39">
        <f t="shared" si="1"/>
        <v>76</v>
      </c>
      <c r="B80" s="41" t="s">
        <v>50</v>
      </c>
      <c r="C80" s="39" t="s">
        <v>51</v>
      </c>
      <c r="D80" s="39" t="s">
        <v>52</v>
      </c>
      <c r="E80" s="39" t="s">
        <v>53</v>
      </c>
      <c r="F80" s="41" t="s">
        <v>415</v>
      </c>
      <c r="G80" s="41" t="s">
        <v>507</v>
      </c>
      <c r="H80" s="41" t="s">
        <v>508</v>
      </c>
      <c r="I80" s="41" t="s">
        <v>509</v>
      </c>
      <c r="J80" s="41" t="s">
        <v>567</v>
      </c>
      <c r="K80" s="51">
        <v>44972</v>
      </c>
      <c r="L80" s="42">
        <v>45275</v>
      </c>
      <c r="M80" s="41" t="s">
        <v>568</v>
      </c>
      <c r="N80" s="39" t="s">
        <v>40</v>
      </c>
      <c r="O80" s="41" t="s">
        <v>568</v>
      </c>
      <c r="P80" s="84">
        <v>3</v>
      </c>
      <c r="Q80" s="39" t="s">
        <v>569</v>
      </c>
      <c r="R80" s="41" t="s">
        <v>570</v>
      </c>
      <c r="S80" s="39" t="s">
        <v>571</v>
      </c>
      <c r="T80" s="39" t="s">
        <v>45</v>
      </c>
      <c r="U80" s="20">
        <v>55000000</v>
      </c>
      <c r="V80" s="39" t="s">
        <v>515</v>
      </c>
      <c r="W80" s="103" t="s">
        <v>572</v>
      </c>
      <c r="X80" s="34">
        <v>1</v>
      </c>
      <c r="Y80" s="74">
        <v>14300000</v>
      </c>
      <c r="Z80" s="34" t="s">
        <v>573</v>
      </c>
      <c r="AA80" s="52" t="s">
        <v>574</v>
      </c>
    </row>
    <row r="81" spans="1:27" s="15" customFormat="1" ht="409.5" hidden="1">
      <c r="A81" s="38">
        <v>77</v>
      </c>
      <c r="B81" s="41" t="s">
        <v>50</v>
      </c>
      <c r="C81" s="39" t="s">
        <v>51</v>
      </c>
      <c r="D81" s="39" t="s">
        <v>52</v>
      </c>
      <c r="E81" s="39" t="s">
        <v>53</v>
      </c>
      <c r="F81" s="41" t="s">
        <v>115</v>
      </c>
      <c r="G81" s="41" t="s">
        <v>35</v>
      </c>
      <c r="H81" s="41" t="s">
        <v>508</v>
      </c>
      <c r="I81" s="41" t="s">
        <v>509</v>
      </c>
      <c r="J81" s="41" t="s">
        <v>575</v>
      </c>
      <c r="K81" s="40">
        <v>44927</v>
      </c>
      <c r="L81" s="40">
        <v>45291</v>
      </c>
      <c r="M81" s="41" t="s">
        <v>576</v>
      </c>
      <c r="N81" s="39" t="s">
        <v>56</v>
      </c>
      <c r="O81" s="41" t="s">
        <v>577</v>
      </c>
      <c r="P81" s="89">
        <v>0.9</v>
      </c>
      <c r="Q81" s="39" t="s">
        <v>529</v>
      </c>
      <c r="R81" s="41" t="s">
        <v>578</v>
      </c>
      <c r="S81" s="39" t="s">
        <v>59</v>
      </c>
      <c r="T81" s="39" t="s">
        <v>95</v>
      </c>
      <c r="U81" s="20" t="s">
        <v>46</v>
      </c>
      <c r="V81" s="39" t="s">
        <v>547</v>
      </c>
      <c r="W81" s="103" t="s">
        <v>579</v>
      </c>
      <c r="X81" s="54">
        <v>1</v>
      </c>
      <c r="Y81" s="34" t="s">
        <v>46</v>
      </c>
      <c r="Z81" s="100" t="s">
        <v>580</v>
      </c>
      <c r="AA81" s="34" t="s">
        <v>556</v>
      </c>
    </row>
    <row r="82" spans="1:27" s="15" customFormat="1" ht="165" hidden="1">
      <c r="A82" s="39">
        <v>78</v>
      </c>
      <c r="B82" s="41" t="s">
        <v>50</v>
      </c>
      <c r="C82" s="39" t="s">
        <v>51</v>
      </c>
      <c r="D82" s="39" t="s">
        <v>52</v>
      </c>
      <c r="E82" s="39" t="s">
        <v>53</v>
      </c>
      <c r="F82" s="39" t="s">
        <v>34</v>
      </c>
      <c r="G82" s="39" t="s">
        <v>581</v>
      </c>
      <c r="H82" s="39" t="s">
        <v>582</v>
      </c>
      <c r="I82" s="39" t="s">
        <v>583</v>
      </c>
      <c r="J82" s="39" t="s">
        <v>584</v>
      </c>
      <c r="K82" s="40">
        <v>44941</v>
      </c>
      <c r="L82" s="40">
        <v>45291</v>
      </c>
      <c r="M82" s="39" t="s">
        <v>585</v>
      </c>
      <c r="N82" s="39" t="s">
        <v>40</v>
      </c>
      <c r="O82" s="39" t="s">
        <v>586</v>
      </c>
      <c r="P82" s="83">
        <v>1</v>
      </c>
      <c r="Q82" s="39" t="s">
        <v>587</v>
      </c>
      <c r="R82" s="39" t="s">
        <v>588</v>
      </c>
      <c r="S82" s="39" t="s">
        <v>589</v>
      </c>
      <c r="T82" s="39" t="s">
        <v>45</v>
      </c>
      <c r="U82" s="17">
        <v>77000000</v>
      </c>
      <c r="V82" s="39" t="s">
        <v>590</v>
      </c>
      <c r="W82" s="103" t="s">
        <v>591</v>
      </c>
      <c r="X82" s="57">
        <v>1</v>
      </c>
      <c r="Y82" s="70">
        <v>28000000</v>
      </c>
      <c r="Z82" s="34" t="s">
        <v>592</v>
      </c>
      <c r="AA82" s="73" t="s">
        <v>593</v>
      </c>
    </row>
    <row r="83" spans="1:27" s="15" customFormat="1" ht="153" hidden="1">
      <c r="A83" s="39">
        <f t="shared" si="1"/>
        <v>79</v>
      </c>
      <c r="B83" s="41" t="s">
        <v>50</v>
      </c>
      <c r="C83" s="39" t="s">
        <v>51</v>
      </c>
      <c r="D83" s="39" t="s">
        <v>52</v>
      </c>
      <c r="E83" s="39" t="s">
        <v>53</v>
      </c>
      <c r="F83" s="39" t="s">
        <v>34</v>
      </c>
      <c r="G83" s="39" t="s">
        <v>581</v>
      </c>
      <c r="H83" s="39" t="s">
        <v>582</v>
      </c>
      <c r="I83" s="39" t="s">
        <v>583</v>
      </c>
      <c r="J83" s="39" t="s">
        <v>594</v>
      </c>
      <c r="K83" s="40">
        <v>44928</v>
      </c>
      <c r="L83" s="40">
        <v>45291</v>
      </c>
      <c r="M83" s="39" t="s">
        <v>595</v>
      </c>
      <c r="N83" s="39" t="s">
        <v>56</v>
      </c>
      <c r="O83" s="39" t="s">
        <v>596</v>
      </c>
      <c r="P83" s="83">
        <v>1</v>
      </c>
      <c r="Q83" s="39" t="s">
        <v>587</v>
      </c>
      <c r="R83" s="39" t="s">
        <v>597</v>
      </c>
      <c r="S83" s="39" t="s">
        <v>81</v>
      </c>
      <c r="T83" s="39" t="s">
        <v>95</v>
      </c>
      <c r="U83" s="28" t="s">
        <v>82</v>
      </c>
      <c r="V83" s="39" t="s">
        <v>598</v>
      </c>
      <c r="W83" s="103" t="s">
        <v>599</v>
      </c>
      <c r="X83" s="57">
        <v>1</v>
      </c>
      <c r="Y83" s="70"/>
      <c r="Z83" s="34"/>
      <c r="AA83" s="73" t="s">
        <v>593</v>
      </c>
    </row>
    <row r="84" spans="1:27" s="15" customFormat="1" ht="255" hidden="1" customHeight="1">
      <c r="A84" s="39">
        <f t="shared" si="1"/>
        <v>80</v>
      </c>
      <c r="B84" s="41" t="s">
        <v>50</v>
      </c>
      <c r="C84" s="39" t="s">
        <v>51</v>
      </c>
      <c r="D84" s="39" t="s">
        <v>52</v>
      </c>
      <c r="E84" s="39" t="s">
        <v>53</v>
      </c>
      <c r="F84" s="41" t="s">
        <v>115</v>
      </c>
      <c r="G84" s="39" t="s">
        <v>103</v>
      </c>
      <c r="H84" s="39" t="s">
        <v>582</v>
      </c>
      <c r="I84" s="39" t="s">
        <v>600</v>
      </c>
      <c r="J84" s="39" t="s">
        <v>601</v>
      </c>
      <c r="K84" s="40">
        <v>44986</v>
      </c>
      <c r="L84" s="40">
        <v>45291</v>
      </c>
      <c r="M84" s="39" t="s">
        <v>602</v>
      </c>
      <c r="N84" s="43" t="s">
        <v>182</v>
      </c>
      <c r="O84" s="39" t="s">
        <v>603</v>
      </c>
      <c r="P84" s="82">
        <v>11</v>
      </c>
      <c r="Q84" s="39" t="s">
        <v>173</v>
      </c>
      <c r="R84" s="39" t="s">
        <v>604</v>
      </c>
      <c r="S84" s="39" t="s">
        <v>44</v>
      </c>
      <c r="T84" s="39" t="s">
        <v>46</v>
      </c>
      <c r="U84" s="28" t="s">
        <v>82</v>
      </c>
      <c r="V84" s="39" t="s">
        <v>605</v>
      </c>
      <c r="W84" s="103" t="s">
        <v>606</v>
      </c>
      <c r="X84" s="34">
        <v>3</v>
      </c>
      <c r="Y84" s="34" t="s">
        <v>46</v>
      </c>
      <c r="Z84" s="34" t="s">
        <v>607</v>
      </c>
      <c r="AA84" s="50" t="s">
        <v>608</v>
      </c>
    </row>
    <row r="85" spans="1:27" s="15" customFormat="1" ht="273.60000000000002" hidden="1" customHeight="1">
      <c r="A85" s="39">
        <f t="shared" si="1"/>
        <v>81</v>
      </c>
      <c r="B85" s="41" t="s">
        <v>50</v>
      </c>
      <c r="C85" s="39" t="s">
        <v>51</v>
      </c>
      <c r="D85" s="39" t="s">
        <v>52</v>
      </c>
      <c r="E85" s="39" t="s">
        <v>53</v>
      </c>
      <c r="F85" s="41" t="s">
        <v>115</v>
      </c>
      <c r="G85" s="39" t="s">
        <v>103</v>
      </c>
      <c r="H85" s="39" t="s">
        <v>582</v>
      </c>
      <c r="I85" s="39" t="s">
        <v>600</v>
      </c>
      <c r="J85" s="39" t="s">
        <v>609</v>
      </c>
      <c r="K85" s="40">
        <v>44986</v>
      </c>
      <c r="L85" s="40">
        <v>45291</v>
      </c>
      <c r="M85" s="39" t="s">
        <v>610</v>
      </c>
      <c r="N85" s="43" t="s">
        <v>182</v>
      </c>
      <c r="O85" s="39" t="s">
        <v>611</v>
      </c>
      <c r="P85" s="82">
        <v>11</v>
      </c>
      <c r="Q85" s="39" t="s">
        <v>42</v>
      </c>
      <c r="R85" s="39" t="s">
        <v>612</v>
      </c>
      <c r="S85" s="39" t="s">
        <v>59</v>
      </c>
      <c r="T85" s="39" t="s">
        <v>46</v>
      </c>
      <c r="U85" s="28" t="s">
        <v>82</v>
      </c>
      <c r="V85" s="39" t="s">
        <v>613</v>
      </c>
      <c r="W85" s="103" t="s">
        <v>614</v>
      </c>
      <c r="X85" s="34">
        <v>2</v>
      </c>
      <c r="Y85" s="34" t="s">
        <v>46</v>
      </c>
      <c r="Z85" s="34" t="s">
        <v>615</v>
      </c>
      <c r="AA85" s="50" t="s">
        <v>608</v>
      </c>
    </row>
    <row r="86" spans="1:27" s="15" customFormat="1" ht="114.75" hidden="1">
      <c r="A86" s="39">
        <f t="shared" si="1"/>
        <v>82</v>
      </c>
      <c r="B86" s="41" t="s">
        <v>50</v>
      </c>
      <c r="C86" s="39" t="s">
        <v>51</v>
      </c>
      <c r="D86" s="39" t="s">
        <v>52</v>
      </c>
      <c r="E86" s="39" t="s">
        <v>53</v>
      </c>
      <c r="F86" s="41" t="s">
        <v>115</v>
      </c>
      <c r="G86" s="39" t="s">
        <v>103</v>
      </c>
      <c r="H86" s="39" t="s">
        <v>582</v>
      </c>
      <c r="I86" s="39" t="s">
        <v>600</v>
      </c>
      <c r="J86" s="39" t="s">
        <v>616</v>
      </c>
      <c r="K86" s="40">
        <v>44986</v>
      </c>
      <c r="L86" s="40">
        <v>45291</v>
      </c>
      <c r="M86" s="39" t="s">
        <v>617</v>
      </c>
      <c r="N86" s="39" t="s">
        <v>40</v>
      </c>
      <c r="O86" s="39" t="s">
        <v>618</v>
      </c>
      <c r="P86" s="82">
        <v>1</v>
      </c>
      <c r="Q86" s="39" t="s">
        <v>42</v>
      </c>
      <c r="R86" s="39" t="s">
        <v>619</v>
      </c>
      <c r="S86" s="39" t="s">
        <v>81</v>
      </c>
      <c r="T86" s="39" t="s">
        <v>46</v>
      </c>
      <c r="U86" s="28" t="s">
        <v>82</v>
      </c>
      <c r="V86" s="39" t="s">
        <v>175</v>
      </c>
      <c r="W86" s="103" t="s">
        <v>620</v>
      </c>
      <c r="X86" s="34" t="s">
        <v>46</v>
      </c>
      <c r="Y86" s="34" t="s">
        <v>46</v>
      </c>
      <c r="Z86" s="34" t="s">
        <v>46</v>
      </c>
      <c r="AA86" s="50" t="s">
        <v>608</v>
      </c>
    </row>
    <row r="87" spans="1:27" s="15" customFormat="1" ht="114.75" hidden="1">
      <c r="A87" s="39">
        <f t="shared" ref="A87:A94" si="2">A86+1</f>
        <v>83</v>
      </c>
      <c r="B87" s="41" t="s">
        <v>50</v>
      </c>
      <c r="C87" s="39" t="s">
        <v>51</v>
      </c>
      <c r="D87" s="39" t="s">
        <v>52</v>
      </c>
      <c r="E87" s="39" t="s">
        <v>53</v>
      </c>
      <c r="F87" s="41" t="s">
        <v>115</v>
      </c>
      <c r="G87" s="39" t="s">
        <v>103</v>
      </c>
      <c r="H87" s="39" t="s">
        <v>582</v>
      </c>
      <c r="I87" s="39" t="s">
        <v>621</v>
      </c>
      <c r="J87" s="39" t="s">
        <v>622</v>
      </c>
      <c r="K87" s="40">
        <v>44928</v>
      </c>
      <c r="L87" s="40">
        <v>45291</v>
      </c>
      <c r="M87" s="39" t="s">
        <v>623</v>
      </c>
      <c r="N87" s="43" t="s">
        <v>182</v>
      </c>
      <c r="O87" s="39" t="s">
        <v>624</v>
      </c>
      <c r="P87" s="82">
        <v>4</v>
      </c>
      <c r="Q87" s="39" t="s">
        <v>42</v>
      </c>
      <c r="R87" s="39" t="s">
        <v>625</v>
      </c>
      <c r="S87" s="39" t="s">
        <v>59</v>
      </c>
      <c r="T87" s="39" t="s">
        <v>343</v>
      </c>
      <c r="U87" s="28" t="s">
        <v>82</v>
      </c>
      <c r="V87" s="39" t="s">
        <v>111</v>
      </c>
      <c r="W87" s="103" t="s">
        <v>626</v>
      </c>
      <c r="X87" s="34">
        <v>1</v>
      </c>
      <c r="Y87" s="34" t="s">
        <v>627</v>
      </c>
      <c r="Z87" s="34" t="s">
        <v>628</v>
      </c>
      <c r="AA87" s="34" t="s">
        <v>629</v>
      </c>
    </row>
    <row r="88" spans="1:27" s="15" customFormat="1" ht="114.75" hidden="1">
      <c r="A88" s="39">
        <f t="shared" si="2"/>
        <v>84</v>
      </c>
      <c r="B88" s="41" t="s">
        <v>50</v>
      </c>
      <c r="C88" s="39" t="s">
        <v>51</v>
      </c>
      <c r="D88" s="39" t="s">
        <v>52</v>
      </c>
      <c r="E88" s="39" t="s">
        <v>53</v>
      </c>
      <c r="F88" s="41" t="s">
        <v>115</v>
      </c>
      <c r="G88" s="41" t="s">
        <v>116</v>
      </c>
      <c r="H88" s="39" t="s">
        <v>582</v>
      </c>
      <c r="I88" s="39" t="s">
        <v>621</v>
      </c>
      <c r="J88" s="39" t="s">
        <v>630</v>
      </c>
      <c r="K88" s="40">
        <v>44928</v>
      </c>
      <c r="L88" s="40">
        <v>45291</v>
      </c>
      <c r="M88" s="39" t="s">
        <v>631</v>
      </c>
      <c r="N88" s="43" t="s">
        <v>182</v>
      </c>
      <c r="O88" s="39" t="s">
        <v>632</v>
      </c>
      <c r="P88" s="82">
        <v>4</v>
      </c>
      <c r="Q88" s="39" t="s">
        <v>42</v>
      </c>
      <c r="R88" s="39" t="s">
        <v>633</v>
      </c>
      <c r="S88" s="39" t="s">
        <v>59</v>
      </c>
      <c r="T88" s="39" t="s">
        <v>45</v>
      </c>
      <c r="U88" s="28">
        <v>48513000</v>
      </c>
      <c r="V88" s="39" t="s">
        <v>111</v>
      </c>
      <c r="W88" s="103" t="s">
        <v>634</v>
      </c>
      <c r="X88" s="34">
        <v>1</v>
      </c>
      <c r="Y88" s="34">
        <v>0</v>
      </c>
      <c r="Z88" s="34" t="s">
        <v>635</v>
      </c>
      <c r="AA88" s="34" t="s">
        <v>636</v>
      </c>
    </row>
    <row r="89" spans="1:27" s="15" customFormat="1" ht="114.75" hidden="1">
      <c r="A89" s="39">
        <f t="shared" si="2"/>
        <v>85</v>
      </c>
      <c r="B89" s="41" t="s">
        <v>50</v>
      </c>
      <c r="C89" s="39" t="s">
        <v>51</v>
      </c>
      <c r="D89" s="39" t="s">
        <v>52</v>
      </c>
      <c r="E89" s="39" t="s">
        <v>53</v>
      </c>
      <c r="F89" s="41" t="s">
        <v>115</v>
      </c>
      <c r="G89" s="41" t="s">
        <v>116</v>
      </c>
      <c r="H89" s="39" t="s">
        <v>582</v>
      </c>
      <c r="I89" s="39" t="s">
        <v>621</v>
      </c>
      <c r="J89" s="39" t="s">
        <v>637</v>
      </c>
      <c r="K89" s="40">
        <v>44928</v>
      </c>
      <c r="L89" s="40">
        <v>45291</v>
      </c>
      <c r="M89" s="39" t="s">
        <v>638</v>
      </c>
      <c r="N89" s="43" t="s">
        <v>182</v>
      </c>
      <c r="O89" s="39" t="s">
        <v>639</v>
      </c>
      <c r="P89" s="82">
        <v>4</v>
      </c>
      <c r="Q89" s="39" t="s">
        <v>42</v>
      </c>
      <c r="R89" s="39" t="s">
        <v>640</v>
      </c>
      <c r="S89" s="39" t="s">
        <v>59</v>
      </c>
      <c r="T89" s="39" t="s">
        <v>343</v>
      </c>
      <c r="U89" s="28" t="s">
        <v>82</v>
      </c>
      <c r="V89" s="39" t="s">
        <v>343</v>
      </c>
      <c r="W89" s="103" t="s">
        <v>641</v>
      </c>
      <c r="X89" s="34">
        <v>1</v>
      </c>
      <c r="Y89" s="34">
        <v>0</v>
      </c>
      <c r="Z89" s="34" t="s">
        <v>635</v>
      </c>
      <c r="AA89" s="34" t="s">
        <v>636</v>
      </c>
    </row>
    <row r="90" spans="1:27" s="15" customFormat="1" ht="114.75" hidden="1">
      <c r="A90" s="39">
        <f t="shared" si="2"/>
        <v>86</v>
      </c>
      <c r="B90" s="41" t="s">
        <v>50</v>
      </c>
      <c r="C90" s="39" t="s">
        <v>51</v>
      </c>
      <c r="D90" s="39" t="s">
        <v>52</v>
      </c>
      <c r="E90" s="39" t="s">
        <v>53</v>
      </c>
      <c r="F90" s="41" t="s">
        <v>115</v>
      </c>
      <c r="G90" s="41" t="s">
        <v>116</v>
      </c>
      <c r="H90" s="39" t="s">
        <v>582</v>
      </c>
      <c r="I90" s="39" t="s">
        <v>621</v>
      </c>
      <c r="J90" s="39" t="s">
        <v>642</v>
      </c>
      <c r="K90" s="40">
        <v>44928</v>
      </c>
      <c r="L90" s="40">
        <v>45291</v>
      </c>
      <c r="M90" s="39" t="s">
        <v>643</v>
      </c>
      <c r="N90" s="43" t="s">
        <v>182</v>
      </c>
      <c r="O90" s="39" t="s">
        <v>644</v>
      </c>
      <c r="P90" s="82">
        <v>4</v>
      </c>
      <c r="Q90" s="39" t="s">
        <v>42</v>
      </c>
      <c r="R90" s="39" t="s">
        <v>645</v>
      </c>
      <c r="S90" s="39" t="s">
        <v>59</v>
      </c>
      <c r="T90" s="39" t="s">
        <v>45</v>
      </c>
      <c r="U90" s="28">
        <v>46453000</v>
      </c>
      <c r="V90" s="39" t="s">
        <v>111</v>
      </c>
      <c r="W90" s="103" t="s">
        <v>646</v>
      </c>
      <c r="X90" s="34">
        <v>1</v>
      </c>
      <c r="Y90" s="53">
        <f>40400000</f>
        <v>40400000</v>
      </c>
      <c r="Z90" s="34" t="s">
        <v>647</v>
      </c>
      <c r="AA90" s="34" t="s">
        <v>636</v>
      </c>
    </row>
    <row r="91" spans="1:27" s="15" customFormat="1" ht="114.75" hidden="1">
      <c r="A91" s="39">
        <f t="shared" si="2"/>
        <v>87</v>
      </c>
      <c r="B91" s="41" t="s">
        <v>50</v>
      </c>
      <c r="C91" s="39" t="s">
        <v>51</v>
      </c>
      <c r="D91" s="39" t="s">
        <v>52</v>
      </c>
      <c r="E91" s="39" t="s">
        <v>53</v>
      </c>
      <c r="F91" s="41" t="s">
        <v>115</v>
      </c>
      <c r="G91" s="41" t="s">
        <v>116</v>
      </c>
      <c r="H91" s="39" t="s">
        <v>582</v>
      </c>
      <c r="I91" s="39" t="s">
        <v>648</v>
      </c>
      <c r="J91" s="39" t="s">
        <v>649</v>
      </c>
      <c r="K91" s="40">
        <v>44928</v>
      </c>
      <c r="L91" s="40">
        <v>45291</v>
      </c>
      <c r="M91" s="39" t="s">
        <v>650</v>
      </c>
      <c r="N91" s="39" t="s">
        <v>56</v>
      </c>
      <c r="O91" s="39" t="s">
        <v>651</v>
      </c>
      <c r="P91" s="83">
        <v>1</v>
      </c>
      <c r="Q91" s="39" t="s">
        <v>42</v>
      </c>
      <c r="R91" s="39" t="s">
        <v>652</v>
      </c>
      <c r="S91" s="39" t="s">
        <v>81</v>
      </c>
      <c r="T91" s="39" t="s">
        <v>343</v>
      </c>
      <c r="U91" s="28" t="s">
        <v>82</v>
      </c>
      <c r="V91" s="39" t="s">
        <v>343</v>
      </c>
      <c r="W91" s="103" t="s">
        <v>653</v>
      </c>
      <c r="X91" s="54">
        <f>75/149</f>
        <v>0.50335570469798663</v>
      </c>
      <c r="Y91" s="34" t="s">
        <v>627</v>
      </c>
      <c r="Z91" s="34" t="s">
        <v>654</v>
      </c>
      <c r="AA91" s="34" t="s">
        <v>655</v>
      </c>
    </row>
    <row r="92" spans="1:27" s="15" customFormat="1" ht="127.5" hidden="1" customHeight="1">
      <c r="A92" s="39">
        <f t="shared" si="2"/>
        <v>88</v>
      </c>
      <c r="B92" s="41" t="s">
        <v>50</v>
      </c>
      <c r="C92" s="39" t="s">
        <v>51</v>
      </c>
      <c r="D92" s="39" t="s">
        <v>52</v>
      </c>
      <c r="E92" s="39" t="s">
        <v>53</v>
      </c>
      <c r="F92" s="41" t="s">
        <v>115</v>
      </c>
      <c r="G92" s="41" t="s">
        <v>116</v>
      </c>
      <c r="H92" s="39" t="s">
        <v>582</v>
      </c>
      <c r="I92" s="39" t="s">
        <v>648</v>
      </c>
      <c r="J92" s="39" t="s">
        <v>656</v>
      </c>
      <c r="K92" s="40">
        <v>44928</v>
      </c>
      <c r="L92" s="40">
        <v>45291</v>
      </c>
      <c r="M92" s="39" t="s">
        <v>657</v>
      </c>
      <c r="N92" s="39" t="s">
        <v>56</v>
      </c>
      <c r="O92" s="39" t="s">
        <v>658</v>
      </c>
      <c r="P92" s="83">
        <v>1</v>
      </c>
      <c r="Q92" s="39" t="s">
        <v>42</v>
      </c>
      <c r="R92" s="39" t="s">
        <v>659</v>
      </c>
      <c r="S92" s="39" t="s">
        <v>59</v>
      </c>
      <c r="T92" s="39" t="s">
        <v>343</v>
      </c>
      <c r="U92" s="28" t="s">
        <v>82</v>
      </c>
      <c r="V92" s="39" t="s">
        <v>343</v>
      </c>
      <c r="W92" s="103" t="s">
        <v>660</v>
      </c>
      <c r="X92" s="54">
        <f>3/3</f>
        <v>1</v>
      </c>
      <c r="Y92" s="34" t="s">
        <v>627</v>
      </c>
      <c r="Z92" s="34" t="s">
        <v>661</v>
      </c>
      <c r="AA92" s="34" t="s">
        <v>655</v>
      </c>
    </row>
    <row r="93" spans="1:27" s="15" customFormat="1" ht="153" hidden="1" customHeight="1">
      <c r="A93" s="39">
        <f t="shared" si="2"/>
        <v>89</v>
      </c>
      <c r="B93" s="41" t="s">
        <v>50</v>
      </c>
      <c r="C93" s="39" t="s">
        <v>51</v>
      </c>
      <c r="D93" s="39" t="s">
        <v>52</v>
      </c>
      <c r="E93" s="39" t="s">
        <v>53</v>
      </c>
      <c r="F93" s="41" t="s">
        <v>115</v>
      </c>
      <c r="G93" s="41" t="s">
        <v>116</v>
      </c>
      <c r="H93" s="39" t="s">
        <v>582</v>
      </c>
      <c r="I93" s="39" t="s">
        <v>662</v>
      </c>
      <c r="J93" s="39" t="s">
        <v>663</v>
      </c>
      <c r="K93" s="40">
        <v>45017</v>
      </c>
      <c r="L93" s="40">
        <v>45260</v>
      </c>
      <c r="M93" s="39" t="s">
        <v>664</v>
      </c>
      <c r="N93" s="43" t="s">
        <v>182</v>
      </c>
      <c r="O93" s="39" t="s">
        <v>665</v>
      </c>
      <c r="P93" s="82">
        <v>1</v>
      </c>
      <c r="Q93" s="39" t="s">
        <v>42</v>
      </c>
      <c r="R93" s="39" t="s">
        <v>666</v>
      </c>
      <c r="S93" s="39" t="s">
        <v>44</v>
      </c>
      <c r="T93" s="39" t="s">
        <v>95</v>
      </c>
      <c r="U93" s="28" t="s">
        <v>82</v>
      </c>
      <c r="V93" s="39" t="s">
        <v>667</v>
      </c>
      <c r="W93" s="103" t="s">
        <v>668</v>
      </c>
      <c r="X93" s="34" t="s">
        <v>46</v>
      </c>
      <c r="Y93" s="34" t="s">
        <v>46</v>
      </c>
      <c r="Z93" s="34" t="s">
        <v>669</v>
      </c>
      <c r="AA93" s="50" t="s">
        <v>670</v>
      </c>
    </row>
    <row r="94" spans="1:27" s="15" customFormat="1" ht="216.75" hidden="1">
      <c r="A94" s="39">
        <f t="shared" si="2"/>
        <v>90</v>
      </c>
      <c r="B94" s="41" t="s">
        <v>50</v>
      </c>
      <c r="C94" s="39" t="s">
        <v>51</v>
      </c>
      <c r="D94" s="39" t="s">
        <v>52</v>
      </c>
      <c r="E94" s="39" t="s">
        <v>53</v>
      </c>
      <c r="F94" s="41" t="s">
        <v>115</v>
      </c>
      <c r="G94" s="41" t="s">
        <v>116</v>
      </c>
      <c r="H94" s="39" t="s">
        <v>582</v>
      </c>
      <c r="I94" s="39" t="s">
        <v>662</v>
      </c>
      <c r="J94" s="39" t="s">
        <v>671</v>
      </c>
      <c r="K94" s="40">
        <v>44958</v>
      </c>
      <c r="L94" s="40">
        <v>45260</v>
      </c>
      <c r="M94" s="39" t="s">
        <v>672</v>
      </c>
      <c r="N94" s="43" t="s">
        <v>182</v>
      </c>
      <c r="O94" s="39" t="s">
        <v>673</v>
      </c>
      <c r="P94" s="83">
        <v>1</v>
      </c>
      <c r="Q94" s="39" t="s">
        <v>42</v>
      </c>
      <c r="R94" s="39" t="s">
        <v>674</v>
      </c>
      <c r="S94" s="39" t="s">
        <v>44</v>
      </c>
      <c r="T94" s="39" t="s">
        <v>95</v>
      </c>
      <c r="U94" s="28" t="s">
        <v>82</v>
      </c>
      <c r="V94" s="39" t="s">
        <v>675</v>
      </c>
      <c r="W94" s="103" t="s">
        <v>668</v>
      </c>
      <c r="X94" s="34" t="s">
        <v>46</v>
      </c>
      <c r="Y94" s="34" t="s">
        <v>46</v>
      </c>
      <c r="Z94" s="34" t="s">
        <v>676</v>
      </c>
      <c r="AA94" s="50" t="s">
        <v>670</v>
      </c>
    </row>
    <row r="95" spans="1:27" s="15" customFormat="1" ht="114.75" hidden="1">
      <c r="A95" s="39">
        <f>A94+1</f>
        <v>91</v>
      </c>
      <c r="B95" s="41" t="s">
        <v>50</v>
      </c>
      <c r="C95" s="39" t="s">
        <v>51</v>
      </c>
      <c r="D95" s="39" t="s">
        <v>52</v>
      </c>
      <c r="E95" s="39" t="s">
        <v>53</v>
      </c>
      <c r="F95" s="41" t="s">
        <v>115</v>
      </c>
      <c r="G95" s="39" t="s">
        <v>103</v>
      </c>
      <c r="H95" s="39" t="s">
        <v>582</v>
      </c>
      <c r="I95" s="39" t="s">
        <v>677</v>
      </c>
      <c r="J95" s="39" t="s">
        <v>678</v>
      </c>
      <c r="K95" s="40">
        <v>44928</v>
      </c>
      <c r="L95" s="40">
        <v>45291</v>
      </c>
      <c r="M95" s="39" t="s">
        <v>679</v>
      </c>
      <c r="N95" s="39" t="s">
        <v>56</v>
      </c>
      <c r="O95" s="39" t="s">
        <v>680</v>
      </c>
      <c r="P95" s="83">
        <v>1</v>
      </c>
      <c r="Q95" s="39" t="s">
        <v>42</v>
      </c>
      <c r="R95" s="39" t="s">
        <v>681</v>
      </c>
      <c r="S95" s="39" t="s">
        <v>59</v>
      </c>
      <c r="T95" s="39" t="s">
        <v>95</v>
      </c>
      <c r="U95" s="28" t="s">
        <v>82</v>
      </c>
      <c r="V95" s="39" t="s">
        <v>111</v>
      </c>
      <c r="W95" s="55" t="s">
        <v>682</v>
      </c>
      <c r="X95" s="35" t="s">
        <v>683</v>
      </c>
      <c r="Y95" s="36">
        <v>0.98</v>
      </c>
      <c r="Z95" s="37" t="s">
        <v>684</v>
      </c>
      <c r="AA95" s="37" t="s">
        <v>685</v>
      </c>
    </row>
    <row r="96" spans="1:27" s="15" customFormat="1" ht="114.75" hidden="1">
      <c r="A96" s="39">
        <f>A95+1</f>
        <v>92</v>
      </c>
      <c r="B96" s="41" t="s">
        <v>50</v>
      </c>
      <c r="C96" s="39" t="s">
        <v>51</v>
      </c>
      <c r="D96" s="39" t="s">
        <v>52</v>
      </c>
      <c r="E96" s="39" t="s">
        <v>53</v>
      </c>
      <c r="F96" s="39" t="s">
        <v>34</v>
      </c>
      <c r="G96" s="39" t="s">
        <v>35</v>
      </c>
      <c r="H96" s="39" t="s">
        <v>582</v>
      </c>
      <c r="I96" s="39" t="s">
        <v>677</v>
      </c>
      <c r="J96" s="39" t="s">
        <v>686</v>
      </c>
      <c r="K96" s="40">
        <v>44928</v>
      </c>
      <c r="L96" s="40">
        <v>45291</v>
      </c>
      <c r="M96" s="39" t="s">
        <v>687</v>
      </c>
      <c r="N96" s="39" t="s">
        <v>56</v>
      </c>
      <c r="O96" s="39" t="s">
        <v>688</v>
      </c>
      <c r="P96" s="83">
        <v>1</v>
      </c>
      <c r="Q96" s="39" t="s">
        <v>42</v>
      </c>
      <c r="R96" s="39" t="s">
        <v>689</v>
      </c>
      <c r="S96" s="39" t="s">
        <v>59</v>
      </c>
      <c r="T96" s="39" t="s">
        <v>95</v>
      </c>
      <c r="U96" s="28" t="s">
        <v>82</v>
      </c>
      <c r="V96" s="39" t="s">
        <v>47</v>
      </c>
      <c r="W96" s="55" t="s">
        <v>690</v>
      </c>
      <c r="X96" s="35" t="s">
        <v>691</v>
      </c>
      <c r="Y96" s="36">
        <v>1</v>
      </c>
      <c r="Z96" s="71" t="s">
        <v>692</v>
      </c>
      <c r="AA96" s="55" t="s">
        <v>685</v>
      </c>
    </row>
    <row r="97" spans="1:27" s="15" customFormat="1" ht="140.25" hidden="1">
      <c r="A97" s="39">
        <f>A96+1</f>
        <v>93</v>
      </c>
      <c r="B97" s="41" t="s">
        <v>50</v>
      </c>
      <c r="C97" s="39" t="s">
        <v>89</v>
      </c>
      <c r="D97" s="41" t="s">
        <v>71</v>
      </c>
      <c r="E97" s="39" t="s">
        <v>693</v>
      </c>
      <c r="F97" s="39" t="s">
        <v>694</v>
      </c>
      <c r="G97" s="41" t="s">
        <v>116</v>
      </c>
      <c r="H97" s="39" t="s">
        <v>582</v>
      </c>
      <c r="I97" s="39" t="s">
        <v>695</v>
      </c>
      <c r="J97" s="39" t="s">
        <v>696</v>
      </c>
      <c r="K97" s="40">
        <v>44958</v>
      </c>
      <c r="L97" s="40">
        <v>45260</v>
      </c>
      <c r="M97" s="39" t="s">
        <v>697</v>
      </c>
      <c r="N97" s="43" t="s">
        <v>182</v>
      </c>
      <c r="O97" s="39" t="s">
        <v>698</v>
      </c>
      <c r="P97" s="82">
        <v>1</v>
      </c>
      <c r="Q97" s="39" t="s">
        <v>42</v>
      </c>
      <c r="R97" s="39" t="s">
        <v>699</v>
      </c>
      <c r="S97" s="39" t="s">
        <v>81</v>
      </c>
      <c r="T97" s="39" t="s">
        <v>45</v>
      </c>
      <c r="U97" s="28">
        <v>762560000</v>
      </c>
      <c r="V97" s="39" t="s">
        <v>700</v>
      </c>
      <c r="W97" s="75" t="s">
        <v>701</v>
      </c>
      <c r="X97" s="34"/>
      <c r="Y97" s="70">
        <v>0</v>
      </c>
      <c r="Z97" s="34" t="s">
        <v>702</v>
      </c>
      <c r="AA97" s="34" t="s">
        <v>703</v>
      </c>
    </row>
    <row r="98" spans="1:27" s="15" customFormat="1" ht="409.5" hidden="1">
      <c r="A98" s="39">
        <f t="shared" ref="A98:A103" si="3">A97+1</f>
        <v>94</v>
      </c>
      <c r="B98" s="41" t="s">
        <v>50</v>
      </c>
      <c r="C98" s="39" t="s">
        <v>89</v>
      </c>
      <c r="D98" s="41" t="s">
        <v>71</v>
      </c>
      <c r="E98" s="39" t="s">
        <v>693</v>
      </c>
      <c r="F98" s="39" t="s">
        <v>694</v>
      </c>
      <c r="G98" s="41" t="s">
        <v>116</v>
      </c>
      <c r="H98" s="39" t="s">
        <v>582</v>
      </c>
      <c r="I98" s="39" t="s">
        <v>695</v>
      </c>
      <c r="J98" s="39" t="s">
        <v>704</v>
      </c>
      <c r="K98" s="40">
        <v>44958</v>
      </c>
      <c r="L98" s="40">
        <v>45260</v>
      </c>
      <c r="M98" s="39" t="s">
        <v>705</v>
      </c>
      <c r="N98" s="39" t="s">
        <v>56</v>
      </c>
      <c r="O98" s="39" t="s">
        <v>706</v>
      </c>
      <c r="P98" s="82">
        <v>1</v>
      </c>
      <c r="Q98" s="39" t="s">
        <v>42</v>
      </c>
      <c r="R98" s="39" t="s">
        <v>707</v>
      </c>
      <c r="S98" s="39" t="s">
        <v>81</v>
      </c>
      <c r="T98" s="39" t="s">
        <v>45</v>
      </c>
      <c r="U98" s="28">
        <v>253000000</v>
      </c>
      <c r="V98" s="39" t="s">
        <v>700</v>
      </c>
      <c r="W98" s="75" t="s">
        <v>708</v>
      </c>
      <c r="X98" s="34"/>
      <c r="Y98" s="70">
        <f>15147935+16802078+23345416</f>
        <v>55295429</v>
      </c>
      <c r="Z98" s="34" t="s">
        <v>709</v>
      </c>
      <c r="AA98" s="34" t="s">
        <v>710</v>
      </c>
    </row>
    <row r="99" spans="1:27" s="15" customFormat="1" ht="140.25" hidden="1">
      <c r="A99" s="39">
        <f t="shared" si="3"/>
        <v>95</v>
      </c>
      <c r="B99" s="41" t="s">
        <v>50</v>
      </c>
      <c r="C99" s="39" t="s">
        <v>89</v>
      </c>
      <c r="D99" s="41" t="s">
        <v>71</v>
      </c>
      <c r="E99" s="39" t="s">
        <v>693</v>
      </c>
      <c r="F99" s="39" t="s">
        <v>694</v>
      </c>
      <c r="G99" s="39" t="s">
        <v>711</v>
      </c>
      <c r="H99" s="39" t="s">
        <v>582</v>
      </c>
      <c r="I99" s="39" t="s">
        <v>695</v>
      </c>
      <c r="J99" s="39" t="s">
        <v>704</v>
      </c>
      <c r="K99" s="40">
        <v>44958</v>
      </c>
      <c r="L99" s="40">
        <v>45291</v>
      </c>
      <c r="M99" s="39" t="s">
        <v>712</v>
      </c>
      <c r="N99" s="43" t="s">
        <v>182</v>
      </c>
      <c r="O99" s="39" t="s">
        <v>713</v>
      </c>
      <c r="P99" s="82">
        <v>1</v>
      </c>
      <c r="Q99" s="39" t="s">
        <v>42</v>
      </c>
      <c r="R99" s="39" t="s">
        <v>714</v>
      </c>
      <c r="S99" s="39" t="s">
        <v>44</v>
      </c>
      <c r="T99" s="39" t="s">
        <v>95</v>
      </c>
      <c r="U99" s="28" t="s">
        <v>82</v>
      </c>
      <c r="V99" s="39" t="s">
        <v>700</v>
      </c>
      <c r="W99" s="75" t="s">
        <v>715</v>
      </c>
      <c r="X99" s="34"/>
      <c r="Y99" s="70" t="s">
        <v>46</v>
      </c>
      <c r="Z99" s="34" t="s">
        <v>716</v>
      </c>
      <c r="AA99" s="34" t="s">
        <v>717</v>
      </c>
    </row>
    <row r="100" spans="1:27" s="15" customFormat="1" ht="409.5" hidden="1">
      <c r="A100" s="39">
        <f t="shared" si="3"/>
        <v>96</v>
      </c>
      <c r="B100" s="41" t="s">
        <v>50</v>
      </c>
      <c r="C100" s="39" t="s">
        <v>89</v>
      </c>
      <c r="D100" s="41" t="s">
        <v>71</v>
      </c>
      <c r="E100" s="39" t="s">
        <v>693</v>
      </c>
      <c r="F100" s="39" t="s">
        <v>694</v>
      </c>
      <c r="G100" s="39" t="s">
        <v>711</v>
      </c>
      <c r="H100" s="39" t="s">
        <v>582</v>
      </c>
      <c r="I100" s="39" t="s">
        <v>695</v>
      </c>
      <c r="J100" s="39" t="s">
        <v>718</v>
      </c>
      <c r="K100" s="40">
        <v>44928</v>
      </c>
      <c r="L100" s="40">
        <v>45291</v>
      </c>
      <c r="M100" s="39" t="s">
        <v>719</v>
      </c>
      <c r="N100" s="43" t="s">
        <v>182</v>
      </c>
      <c r="O100" s="39" t="s">
        <v>720</v>
      </c>
      <c r="P100" s="82">
        <v>4</v>
      </c>
      <c r="Q100" s="39" t="s">
        <v>42</v>
      </c>
      <c r="R100" s="39" t="s">
        <v>721</v>
      </c>
      <c r="S100" s="39" t="s">
        <v>59</v>
      </c>
      <c r="T100" s="39" t="s">
        <v>95</v>
      </c>
      <c r="U100" s="28" t="s">
        <v>82</v>
      </c>
      <c r="V100" s="39" t="s">
        <v>700</v>
      </c>
      <c r="W100" s="75" t="s">
        <v>722</v>
      </c>
      <c r="X100" s="34"/>
      <c r="Y100" s="70" t="s">
        <v>46</v>
      </c>
      <c r="Z100" s="34" t="s">
        <v>723</v>
      </c>
      <c r="AA100" s="34" t="s">
        <v>724</v>
      </c>
    </row>
    <row r="101" spans="1:27" s="15" customFormat="1" ht="267.75" hidden="1">
      <c r="A101" s="39">
        <f t="shared" si="3"/>
        <v>97</v>
      </c>
      <c r="B101" s="41" t="s">
        <v>50</v>
      </c>
      <c r="C101" s="39" t="s">
        <v>89</v>
      </c>
      <c r="D101" s="41" t="s">
        <v>71</v>
      </c>
      <c r="E101" s="39" t="s">
        <v>693</v>
      </c>
      <c r="F101" s="39" t="s">
        <v>694</v>
      </c>
      <c r="G101" s="39" t="s">
        <v>711</v>
      </c>
      <c r="H101" s="39" t="s">
        <v>582</v>
      </c>
      <c r="I101" s="39" t="s">
        <v>695</v>
      </c>
      <c r="J101" s="39" t="s">
        <v>725</v>
      </c>
      <c r="K101" s="40">
        <v>44958</v>
      </c>
      <c r="L101" s="40">
        <v>45291</v>
      </c>
      <c r="M101" s="39" t="s">
        <v>726</v>
      </c>
      <c r="N101" s="43" t="s">
        <v>182</v>
      </c>
      <c r="O101" s="39" t="s">
        <v>727</v>
      </c>
      <c r="P101" s="82">
        <v>1</v>
      </c>
      <c r="Q101" s="39" t="s">
        <v>42</v>
      </c>
      <c r="R101" s="39" t="s">
        <v>728</v>
      </c>
      <c r="S101" s="39" t="s">
        <v>59</v>
      </c>
      <c r="T101" s="39" t="s">
        <v>95</v>
      </c>
      <c r="U101" s="28" t="s">
        <v>82</v>
      </c>
      <c r="V101" s="39" t="s">
        <v>700</v>
      </c>
      <c r="W101" s="75" t="s">
        <v>729</v>
      </c>
      <c r="X101" s="34" t="s">
        <v>730</v>
      </c>
      <c r="Y101" s="70" t="s">
        <v>46</v>
      </c>
      <c r="Z101" s="34" t="s">
        <v>731</v>
      </c>
      <c r="AA101" s="34" t="s">
        <v>732</v>
      </c>
    </row>
    <row r="102" spans="1:27" s="15" customFormat="1" ht="220.5" hidden="1">
      <c r="A102" s="39">
        <f t="shared" si="3"/>
        <v>98</v>
      </c>
      <c r="B102" s="41" t="s">
        <v>50</v>
      </c>
      <c r="C102" s="39" t="s">
        <v>89</v>
      </c>
      <c r="D102" s="41" t="s">
        <v>71</v>
      </c>
      <c r="E102" s="39" t="s">
        <v>693</v>
      </c>
      <c r="F102" s="39" t="s">
        <v>694</v>
      </c>
      <c r="G102" s="39" t="s">
        <v>711</v>
      </c>
      <c r="H102" s="39" t="s">
        <v>582</v>
      </c>
      <c r="I102" s="39" t="s">
        <v>695</v>
      </c>
      <c r="J102" s="39" t="s">
        <v>733</v>
      </c>
      <c r="K102" s="40">
        <v>44977</v>
      </c>
      <c r="L102" s="40">
        <v>45291</v>
      </c>
      <c r="M102" s="39" t="s">
        <v>734</v>
      </c>
      <c r="N102" s="43" t="s">
        <v>182</v>
      </c>
      <c r="O102" s="39" t="s">
        <v>735</v>
      </c>
      <c r="P102" s="82">
        <v>1</v>
      </c>
      <c r="Q102" s="39" t="s">
        <v>42</v>
      </c>
      <c r="R102" s="39" t="s">
        <v>736</v>
      </c>
      <c r="S102" s="39" t="s">
        <v>59</v>
      </c>
      <c r="T102" s="39" t="s">
        <v>95</v>
      </c>
      <c r="U102" s="28" t="s">
        <v>82</v>
      </c>
      <c r="V102" s="39" t="s">
        <v>700</v>
      </c>
      <c r="W102" s="75" t="s">
        <v>737</v>
      </c>
      <c r="X102" s="34"/>
      <c r="Y102" s="70" t="s">
        <v>46</v>
      </c>
      <c r="Z102" s="34" t="s">
        <v>702</v>
      </c>
      <c r="AA102" s="34" t="s">
        <v>703</v>
      </c>
    </row>
    <row r="103" spans="1:27" s="15" customFormat="1" ht="140.25" hidden="1">
      <c r="A103" s="39">
        <f t="shared" si="3"/>
        <v>99</v>
      </c>
      <c r="B103" s="41" t="s">
        <v>50</v>
      </c>
      <c r="C103" s="39" t="s">
        <v>89</v>
      </c>
      <c r="D103" s="41" t="s">
        <v>71</v>
      </c>
      <c r="E103" s="39" t="s">
        <v>693</v>
      </c>
      <c r="F103" s="39" t="s">
        <v>694</v>
      </c>
      <c r="G103" s="39" t="s">
        <v>711</v>
      </c>
      <c r="H103" s="39" t="s">
        <v>582</v>
      </c>
      <c r="I103" s="39" t="s">
        <v>695</v>
      </c>
      <c r="J103" s="39" t="s">
        <v>733</v>
      </c>
      <c r="K103" s="40">
        <v>44977</v>
      </c>
      <c r="L103" s="40">
        <v>45291</v>
      </c>
      <c r="M103" s="39" t="s">
        <v>738</v>
      </c>
      <c r="N103" s="39" t="s">
        <v>56</v>
      </c>
      <c r="O103" s="39" t="s">
        <v>739</v>
      </c>
      <c r="P103" s="82">
        <v>1</v>
      </c>
      <c r="Q103" s="39" t="s">
        <v>42</v>
      </c>
      <c r="R103" s="39" t="s">
        <v>736</v>
      </c>
      <c r="S103" s="39" t="s">
        <v>59</v>
      </c>
      <c r="T103" s="39" t="s">
        <v>95</v>
      </c>
      <c r="U103" s="28" t="s">
        <v>82</v>
      </c>
      <c r="V103" s="39" t="s">
        <v>700</v>
      </c>
      <c r="W103" s="75" t="s">
        <v>740</v>
      </c>
      <c r="X103" s="34"/>
      <c r="Y103" s="70" t="s">
        <v>46</v>
      </c>
      <c r="Z103" s="34" t="s">
        <v>741</v>
      </c>
      <c r="AA103" s="34" t="s">
        <v>742</v>
      </c>
    </row>
    <row r="104" spans="1:27" s="15" customFormat="1" ht="330.75" hidden="1">
      <c r="A104" s="39">
        <f>A103+1</f>
        <v>100</v>
      </c>
      <c r="B104" s="41" t="s">
        <v>50</v>
      </c>
      <c r="C104" s="39" t="s">
        <v>89</v>
      </c>
      <c r="D104" s="41" t="s">
        <v>71</v>
      </c>
      <c r="E104" s="39" t="s">
        <v>693</v>
      </c>
      <c r="F104" s="39" t="s">
        <v>694</v>
      </c>
      <c r="G104" s="39" t="s">
        <v>711</v>
      </c>
      <c r="H104" s="39" t="s">
        <v>582</v>
      </c>
      <c r="I104" s="39" t="s">
        <v>695</v>
      </c>
      <c r="J104" s="39" t="s">
        <v>733</v>
      </c>
      <c r="K104" s="40">
        <v>44958</v>
      </c>
      <c r="L104" s="40">
        <v>45291</v>
      </c>
      <c r="M104" s="39" t="s">
        <v>743</v>
      </c>
      <c r="N104" s="39" t="s">
        <v>40</v>
      </c>
      <c r="O104" s="39" t="s">
        <v>744</v>
      </c>
      <c r="P104" s="82">
        <v>1</v>
      </c>
      <c r="Q104" s="39" t="s">
        <v>42</v>
      </c>
      <c r="R104" s="39" t="s">
        <v>736</v>
      </c>
      <c r="S104" s="39" t="s">
        <v>59</v>
      </c>
      <c r="T104" s="39" t="s">
        <v>95</v>
      </c>
      <c r="U104" s="28" t="s">
        <v>82</v>
      </c>
      <c r="V104" s="39" t="s">
        <v>700</v>
      </c>
      <c r="W104" s="75" t="s">
        <v>745</v>
      </c>
      <c r="X104" s="34"/>
      <c r="Y104" s="70" t="s">
        <v>46</v>
      </c>
      <c r="Z104" s="34" t="s">
        <v>702</v>
      </c>
      <c r="AA104" s="34" t="s">
        <v>746</v>
      </c>
    </row>
    <row r="105" spans="1:27" s="15" customFormat="1" ht="140.25" hidden="1">
      <c r="A105" s="39">
        <f>A104+1</f>
        <v>101</v>
      </c>
      <c r="B105" s="41" t="s">
        <v>50</v>
      </c>
      <c r="C105" s="39" t="s">
        <v>89</v>
      </c>
      <c r="D105" s="41" t="s">
        <v>71</v>
      </c>
      <c r="E105" s="39" t="s">
        <v>693</v>
      </c>
      <c r="F105" s="39" t="s">
        <v>694</v>
      </c>
      <c r="G105" s="41" t="s">
        <v>116</v>
      </c>
      <c r="H105" s="39" t="s">
        <v>582</v>
      </c>
      <c r="I105" s="39" t="s">
        <v>695</v>
      </c>
      <c r="J105" s="39" t="s">
        <v>747</v>
      </c>
      <c r="K105" s="40">
        <v>44928</v>
      </c>
      <c r="L105" s="40">
        <v>45291</v>
      </c>
      <c r="M105" s="39" t="s">
        <v>748</v>
      </c>
      <c r="N105" s="39" t="s">
        <v>40</v>
      </c>
      <c r="O105" s="39" t="s">
        <v>749</v>
      </c>
      <c r="P105" s="82">
        <v>1</v>
      </c>
      <c r="Q105" s="39" t="s">
        <v>42</v>
      </c>
      <c r="R105" s="39" t="s">
        <v>750</v>
      </c>
      <c r="S105" s="39" t="s">
        <v>81</v>
      </c>
      <c r="T105" s="39" t="s">
        <v>95</v>
      </c>
      <c r="U105" s="28" t="s">
        <v>82</v>
      </c>
      <c r="V105" s="39" t="s">
        <v>700</v>
      </c>
      <c r="W105" s="75" t="s">
        <v>751</v>
      </c>
      <c r="X105" s="34"/>
      <c r="Y105" s="70" t="s">
        <v>46</v>
      </c>
      <c r="Z105" s="34" t="s">
        <v>752</v>
      </c>
      <c r="AA105" s="34" t="s">
        <v>753</v>
      </c>
    </row>
    <row r="106" spans="1:27" s="15" customFormat="1">
      <c r="P106" s="29"/>
      <c r="Q106" s="25"/>
      <c r="V106" s="29"/>
      <c r="W106" s="109"/>
      <c r="X106" s="31"/>
      <c r="Y106" s="25"/>
      <c r="Z106" s="25"/>
    </row>
    <row r="107" spans="1:27" s="15" customFormat="1">
      <c r="P107" s="29"/>
      <c r="Q107" s="25"/>
      <c r="V107" s="29"/>
      <c r="W107" s="109"/>
      <c r="X107" s="31"/>
      <c r="Y107" s="25"/>
      <c r="Z107" s="25"/>
    </row>
    <row r="108" spans="1:27" s="15" customFormat="1">
      <c r="P108" s="29"/>
      <c r="Q108" s="25"/>
      <c r="V108" s="29"/>
      <c r="W108" s="109"/>
      <c r="X108" s="31"/>
      <c r="Y108" s="25"/>
      <c r="Z108" s="25"/>
    </row>
    <row r="109" spans="1:27" s="15" customFormat="1">
      <c r="P109" s="29"/>
      <c r="Q109" s="25"/>
      <c r="V109" s="29"/>
      <c r="W109" s="109"/>
      <c r="X109" s="31"/>
      <c r="Y109" s="25"/>
      <c r="Z109" s="25"/>
    </row>
    <row r="110" spans="1:27" s="15" customFormat="1">
      <c r="P110" s="29"/>
      <c r="Q110" s="25"/>
      <c r="V110" s="29"/>
      <c r="W110" s="109"/>
      <c r="X110" s="31"/>
      <c r="Y110" s="25"/>
      <c r="Z110" s="25"/>
    </row>
    <row r="111" spans="1:27" s="15" customFormat="1">
      <c r="P111" s="29"/>
      <c r="Q111" s="25"/>
      <c r="V111" s="29"/>
      <c r="W111" s="109"/>
      <c r="X111" s="31"/>
      <c r="Y111" s="25"/>
      <c r="Z111" s="25"/>
    </row>
    <row r="112" spans="1:27" s="15" customFormat="1">
      <c r="P112" s="29"/>
      <c r="Q112" s="25"/>
      <c r="V112" s="29"/>
      <c r="W112" s="109"/>
      <c r="X112" s="31"/>
      <c r="Y112" s="25"/>
      <c r="Z112" s="25"/>
    </row>
    <row r="113" spans="16:26" s="15" customFormat="1">
      <c r="P113" s="29"/>
      <c r="Q113" s="25"/>
      <c r="V113" s="29"/>
      <c r="W113" s="109"/>
      <c r="X113" s="31"/>
      <c r="Y113" s="25"/>
      <c r="Z113" s="25"/>
    </row>
    <row r="114" spans="16:26" s="15" customFormat="1">
      <c r="P114" s="29"/>
      <c r="Q114" s="25"/>
      <c r="V114" s="29"/>
      <c r="W114" s="109"/>
      <c r="X114" s="31"/>
      <c r="Y114" s="25"/>
      <c r="Z114" s="25"/>
    </row>
    <row r="115" spans="16:26" s="15" customFormat="1">
      <c r="P115" s="29"/>
      <c r="Q115" s="25"/>
      <c r="V115" s="29"/>
      <c r="W115" s="109"/>
      <c r="X115" s="31"/>
      <c r="Y115" s="25"/>
      <c r="Z115" s="25"/>
    </row>
    <row r="116" spans="16:26" s="15" customFormat="1">
      <c r="P116" s="29"/>
      <c r="Q116" s="25"/>
      <c r="V116" s="29"/>
      <c r="W116" s="109"/>
      <c r="X116" s="31"/>
      <c r="Y116" s="25"/>
      <c r="Z116" s="25"/>
    </row>
    <row r="117" spans="16:26" s="15" customFormat="1">
      <c r="P117" s="29"/>
      <c r="Q117" s="25"/>
      <c r="V117" s="29"/>
      <c r="W117" s="109"/>
      <c r="X117" s="31"/>
      <c r="Y117" s="25"/>
      <c r="Z117" s="25"/>
    </row>
    <row r="118" spans="16:26" s="15" customFormat="1">
      <c r="P118" s="29"/>
      <c r="Q118" s="25"/>
      <c r="V118" s="29"/>
      <c r="W118" s="109"/>
      <c r="X118" s="31"/>
      <c r="Y118" s="25"/>
      <c r="Z118" s="25"/>
    </row>
    <row r="119" spans="16:26" s="15" customFormat="1">
      <c r="P119" s="29"/>
      <c r="Q119" s="25"/>
      <c r="V119" s="29"/>
      <c r="W119" s="109"/>
      <c r="X119" s="31"/>
      <c r="Y119" s="25"/>
      <c r="Z119" s="25"/>
    </row>
    <row r="120" spans="16:26" s="15" customFormat="1">
      <c r="P120" s="29"/>
      <c r="Q120" s="25"/>
      <c r="V120" s="29"/>
      <c r="W120" s="109"/>
      <c r="X120" s="31"/>
      <c r="Y120" s="25"/>
      <c r="Z120" s="25"/>
    </row>
    <row r="121" spans="16:26" s="15" customFormat="1">
      <c r="P121" s="29"/>
      <c r="Q121" s="25"/>
      <c r="V121" s="29"/>
      <c r="W121" s="109"/>
      <c r="X121" s="31"/>
      <c r="Y121" s="25"/>
      <c r="Z121" s="25"/>
    </row>
    <row r="122" spans="16:26" s="15" customFormat="1">
      <c r="P122" s="29"/>
      <c r="Q122" s="25"/>
      <c r="V122" s="29"/>
      <c r="W122" s="109"/>
      <c r="X122" s="31"/>
      <c r="Y122" s="25"/>
      <c r="Z122" s="25"/>
    </row>
    <row r="123" spans="16:26" s="15" customFormat="1">
      <c r="P123" s="29"/>
      <c r="Q123" s="25"/>
      <c r="V123" s="29"/>
      <c r="W123" s="109"/>
      <c r="X123" s="31"/>
      <c r="Y123" s="25"/>
      <c r="Z123" s="25"/>
    </row>
    <row r="124" spans="16:26" s="15" customFormat="1">
      <c r="P124" s="29"/>
      <c r="Q124" s="25"/>
      <c r="V124" s="29"/>
      <c r="W124" s="109"/>
      <c r="X124" s="31"/>
      <c r="Y124" s="25"/>
      <c r="Z124" s="25"/>
    </row>
    <row r="125" spans="16:26" s="15" customFormat="1">
      <c r="P125" s="29"/>
      <c r="Q125" s="25"/>
      <c r="V125" s="29"/>
      <c r="W125" s="109"/>
      <c r="X125" s="31"/>
      <c r="Y125" s="25"/>
      <c r="Z125" s="25"/>
    </row>
    <row r="126" spans="16:26" s="15" customFormat="1">
      <c r="P126" s="29"/>
      <c r="Q126" s="25"/>
      <c r="V126" s="29"/>
      <c r="W126" s="109"/>
      <c r="X126" s="31"/>
      <c r="Y126" s="25"/>
      <c r="Z126" s="25"/>
    </row>
    <row r="127" spans="16:26" s="15" customFormat="1">
      <c r="P127" s="29"/>
      <c r="Q127" s="25"/>
      <c r="V127" s="29"/>
      <c r="W127" s="109"/>
      <c r="X127" s="31"/>
      <c r="Y127" s="25"/>
      <c r="Z127" s="25"/>
    </row>
    <row r="128" spans="16:26" s="15" customFormat="1">
      <c r="P128" s="29"/>
      <c r="Q128" s="25"/>
      <c r="V128" s="29"/>
      <c r="W128" s="109"/>
      <c r="X128" s="31"/>
      <c r="Y128" s="25"/>
      <c r="Z128" s="25"/>
    </row>
    <row r="129" spans="16:26" s="15" customFormat="1">
      <c r="P129" s="29"/>
      <c r="Q129" s="25"/>
      <c r="V129" s="29"/>
      <c r="W129" s="109"/>
      <c r="X129" s="31"/>
      <c r="Y129" s="25"/>
      <c r="Z129" s="25"/>
    </row>
    <row r="130" spans="16:26" s="15" customFormat="1">
      <c r="P130" s="29"/>
      <c r="Q130" s="25"/>
      <c r="V130" s="29"/>
      <c r="W130" s="109"/>
      <c r="X130" s="31"/>
      <c r="Y130" s="25"/>
      <c r="Z130" s="25"/>
    </row>
    <row r="131" spans="16:26" s="15" customFormat="1">
      <c r="P131" s="29"/>
      <c r="Q131" s="25"/>
      <c r="V131" s="29"/>
      <c r="W131" s="109"/>
      <c r="X131" s="31"/>
      <c r="Y131" s="25"/>
      <c r="Z131" s="25"/>
    </row>
    <row r="132" spans="16:26" s="15" customFormat="1">
      <c r="P132" s="29"/>
      <c r="Q132" s="25"/>
      <c r="V132" s="29"/>
      <c r="W132" s="109"/>
      <c r="X132" s="31"/>
      <c r="Y132" s="25"/>
      <c r="Z132" s="25"/>
    </row>
    <row r="133" spans="16:26" s="15" customFormat="1">
      <c r="P133" s="29"/>
      <c r="Q133" s="25"/>
      <c r="V133" s="29"/>
      <c r="W133" s="109"/>
      <c r="X133" s="31"/>
      <c r="Y133" s="25"/>
      <c r="Z133" s="25"/>
    </row>
    <row r="134" spans="16:26" s="15" customFormat="1">
      <c r="P134" s="29"/>
      <c r="Q134" s="25"/>
      <c r="V134" s="29"/>
      <c r="W134" s="109"/>
      <c r="X134" s="31"/>
      <c r="Y134" s="25"/>
      <c r="Z134" s="25"/>
    </row>
    <row r="135" spans="16:26" s="15" customFormat="1">
      <c r="P135" s="29"/>
      <c r="Q135" s="25"/>
      <c r="V135" s="29"/>
      <c r="W135" s="109"/>
      <c r="X135" s="31"/>
      <c r="Y135" s="25"/>
      <c r="Z135" s="25"/>
    </row>
    <row r="136" spans="16:26" s="15" customFormat="1">
      <c r="P136" s="29"/>
      <c r="Q136" s="25"/>
      <c r="V136" s="29"/>
      <c r="W136" s="109"/>
      <c r="X136" s="31"/>
      <c r="Y136" s="25"/>
      <c r="Z136" s="25"/>
    </row>
    <row r="137" spans="16:26" s="15" customFormat="1">
      <c r="P137" s="29"/>
      <c r="Q137" s="25"/>
      <c r="V137" s="29"/>
      <c r="W137" s="109"/>
      <c r="X137" s="31"/>
      <c r="Y137" s="25"/>
      <c r="Z137" s="25"/>
    </row>
    <row r="138" spans="16:26" s="15" customFormat="1">
      <c r="P138" s="29"/>
      <c r="Q138" s="25"/>
      <c r="V138" s="29"/>
      <c r="W138" s="109"/>
      <c r="X138" s="31"/>
      <c r="Y138" s="25"/>
      <c r="Z138" s="25"/>
    </row>
    <row r="139" spans="16:26" s="15" customFormat="1">
      <c r="P139" s="29"/>
      <c r="Q139" s="25"/>
      <c r="V139" s="29"/>
      <c r="W139" s="109"/>
      <c r="X139" s="31"/>
      <c r="Y139" s="25"/>
      <c r="Z139" s="25"/>
    </row>
    <row r="140" spans="16:26" s="15" customFormat="1">
      <c r="P140" s="29"/>
      <c r="Q140" s="25"/>
      <c r="V140" s="29"/>
      <c r="W140" s="109"/>
      <c r="X140" s="31"/>
      <c r="Y140" s="25"/>
      <c r="Z140" s="25"/>
    </row>
    <row r="141" spans="16:26" s="15" customFormat="1">
      <c r="P141" s="29"/>
      <c r="Q141" s="25"/>
      <c r="V141" s="29"/>
      <c r="W141" s="109"/>
      <c r="X141" s="31"/>
      <c r="Y141" s="25"/>
      <c r="Z141" s="25"/>
    </row>
    <row r="142" spans="16:26" s="15" customFormat="1">
      <c r="P142" s="29"/>
      <c r="Q142" s="25"/>
      <c r="V142" s="29"/>
      <c r="W142" s="109"/>
      <c r="X142" s="31"/>
      <c r="Y142" s="25"/>
      <c r="Z142" s="25"/>
    </row>
    <row r="143" spans="16:26" s="15" customFormat="1">
      <c r="P143" s="29"/>
      <c r="Q143" s="25"/>
      <c r="V143" s="29"/>
      <c r="W143" s="109"/>
      <c r="X143" s="31"/>
      <c r="Y143" s="25"/>
      <c r="Z143" s="25"/>
    </row>
    <row r="144" spans="16:26" s="15" customFormat="1">
      <c r="P144" s="29"/>
      <c r="Q144" s="25"/>
      <c r="V144" s="29"/>
      <c r="W144" s="109"/>
      <c r="X144" s="31"/>
      <c r="Y144" s="25"/>
      <c r="Z144" s="25"/>
    </row>
    <row r="145" spans="16:26" s="15" customFormat="1">
      <c r="P145" s="29"/>
      <c r="Q145" s="25"/>
      <c r="V145" s="29"/>
      <c r="W145" s="109"/>
      <c r="X145" s="31"/>
      <c r="Y145" s="25"/>
      <c r="Z145" s="25"/>
    </row>
    <row r="146" spans="16:26" s="15" customFormat="1">
      <c r="P146" s="29"/>
      <c r="Q146" s="25"/>
      <c r="V146" s="29"/>
      <c r="W146" s="109"/>
      <c r="X146" s="31"/>
      <c r="Y146" s="25"/>
      <c r="Z146" s="25"/>
    </row>
    <row r="147" spans="16:26" s="15" customFormat="1">
      <c r="P147" s="29"/>
      <c r="Q147" s="25"/>
      <c r="V147" s="29"/>
      <c r="W147" s="109"/>
      <c r="X147" s="31"/>
      <c r="Y147" s="25"/>
      <c r="Z147" s="25"/>
    </row>
    <row r="148" spans="16:26" s="15" customFormat="1">
      <c r="P148" s="29"/>
      <c r="Q148" s="25"/>
      <c r="V148" s="29"/>
      <c r="W148" s="109"/>
      <c r="X148" s="31"/>
      <c r="Y148" s="25"/>
      <c r="Z148" s="25"/>
    </row>
    <row r="149" spans="16:26" s="15" customFormat="1">
      <c r="P149" s="29"/>
      <c r="Q149" s="25"/>
      <c r="V149" s="29"/>
      <c r="W149" s="109"/>
      <c r="X149" s="31"/>
      <c r="Y149" s="25"/>
      <c r="Z149" s="25"/>
    </row>
    <row r="150" spans="16:26" s="15" customFormat="1">
      <c r="P150" s="29"/>
      <c r="Q150" s="25"/>
      <c r="V150" s="29"/>
      <c r="W150" s="109"/>
      <c r="X150" s="31"/>
      <c r="Y150" s="25"/>
      <c r="Z150" s="25"/>
    </row>
    <row r="151" spans="16:26" s="15" customFormat="1">
      <c r="P151" s="29"/>
      <c r="Q151" s="25"/>
      <c r="V151" s="29"/>
      <c r="W151" s="109"/>
      <c r="X151" s="31"/>
      <c r="Y151" s="25"/>
      <c r="Z151" s="25"/>
    </row>
    <row r="152" spans="16:26" s="15" customFormat="1">
      <c r="P152" s="29"/>
      <c r="Q152" s="25"/>
      <c r="V152" s="29"/>
      <c r="W152" s="109"/>
      <c r="X152" s="31"/>
      <c r="Y152" s="25"/>
      <c r="Z152" s="25"/>
    </row>
    <row r="153" spans="16:26" s="15" customFormat="1">
      <c r="P153" s="29"/>
      <c r="Q153" s="25"/>
      <c r="V153" s="29"/>
      <c r="W153" s="109"/>
      <c r="X153" s="31"/>
      <c r="Y153" s="25"/>
      <c r="Z153" s="25"/>
    </row>
    <row r="154" spans="16:26" s="15" customFormat="1">
      <c r="P154" s="29"/>
      <c r="Q154" s="25"/>
      <c r="V154" s="29"/>
      <c r="W154" s="109"/>
      <c r="X154" s="31"/>
      <c r="Y154" s="25"/>
      <c r="Z154" s="25"/>
    </row>
    <row r="155" spans="16:26" s="15" customFormat="1">
      <c r="P155" s="29"/>
      <c r="Q155" s="25"/>
      <c r="V155" s="29"/>
      <c r="W155" s="109"/>
      <c r="X155" s="31"/>
      <c r="Y155" s="25"/>
      <c r="Z155" s="25"/>
    </row>
    <row r="156" spans="16:26" s="15" customFormat="1">
      <c r="P156" s="29"/>
      <c r="Q156" s="25"/>
      <c r="V156" s="29"/>
      <c r="W156" s="109"/>
      <c r="X156" s="31"/>
      <c r="Y156" s="25"/>
      <c r="Z156" s="25"/>
    </row>
    <row r="157" spans="16:26" s="15" customFormat="1">
      <c r="P157" s="29"/>
      <c r="Q157" s="25"/>
      <c r="V157" s="29"/>
      <c r="W157" s="109"/>
      <c r="X157" s="31"/>
      <c r="Y157" s="25"/>
      <c r="Z157" s="25"/>
    </row>
    <row r="158" spans="16:26" s="15" customFormat="1">
      <c r="P158" s="29"/>
      <c r="Q158" s="25"/>
      <c r="V158" s="29"/>
      <c r="W158" s="109"/>
      <c r="X158" s="31"/>
      <c r="Y158" s="25"/>
      <c r="Z158" s="25"/>
    </row>
    <row r="159" spans="16:26" s="15" customFormat="1">
      <c r="P159" s="29"/>
      <c r="Q159" s="25"/>
      <c r="V159" s="29"/>
      <c r="W159" s="109"/>
      <c r="X159" s="31"/>
      <c r="Y159" s="25"/>
      <c r="Z159" s="25"/>
    </row>
    <row r="160" spans="16:26" s="15" customFormat="1">
      <c r="P160" s="29"/>
      <c r="Q160" s="25"/>
      <c r="V160" s="29"/>
      <c r="W160" s="109"/>
      <c r="X160" s="31"/>
      <c r="Y160" s="25"/>
      <c r="Z160" s="25"/>
    </row>
    <row r="161" spans="16:26" s="15" customFormat="1">
      <c r="P161" s="29"/>
      <c r="Q161" s="25"/>
      <c r="V161" s="29"/>
      <c r="W161" s="109"/>
      <c r="X161" s="31"/>
      <c r="Y161" s="25"/>
      <c r="Z161" s="25"/>
    </row>
    <row r="162" spans="16:26" s="15" customFormat="1">
      <c r="P162" s="29"/>
      <c r="Q162" s="25"/>
      <c r="V162" s="29"/>
      <c r="W162" s="109"/>
      <c r="X162" s="31"/>
      <c r="Y162" s="25"/>
      <c r="Z162" s="25"/>
    </row>
    <row r="163" spans="16:26" s="15" customFormat="1">
      <c r="P163" s="29"/>
      <c r="Q163" s="25"/>
      <c r="V163" s="29"/>
      <c r="W163" s="109"/>
      <c r="X163" s="31"/>
      <c r="Y163" s="25"/>
      <c r="Z163" s="25"/>
    </row>
    <row r="164" spans="16:26" s="15" customFormat="1">
      <c r="P164" s="29"/>
      <c r="Q164" s="25"/>
      <c r="V164" s="29"/>
      <c r="W164" s="109"/>
      <c r="X164" s="31"/>
      <c r="Y164" s="25"/>
      <c r="Z164" s="25"/>
    </row>
    <row r="165" spans="16:26" s="15" customFormat="1">
      <c r="P165" s="29"/>
      <c r="Q165" s="25"/>
      <c r="V165" s="29"/>
      <c r="W165" s="109"/>
      <c r="X165" s="31"/>
      <c r="Y165" s="25"/>
      <c r="Z165" s="25"/>
    </row>
    <row r="166" spans="16:26" s="15" customFormat="1">
      <c r="P166" s="29"/>
      <c r="Q166" s="25"/>
      <c r="V166" s="29"/>
      <c r="W166" s="109"/>
      <c r="X166" s="31"/>
      <c r="Y166" s="25"/>
      <c r="Z166" s="25"/>
    </row>
    <row r="167" spans="16:26" s="15" customFormat="1">
      <c r="P167" s="29"/>
      <c r="Q167" s="25"/>
      <c r="V167" s="29"/>
      <c r="W167" s="109"/>
      <c r="X167" s="31"/>
      <c r="Y167" s="25"/>
      <c r="Z167" s="25"/>
    </row>
    <row r="168" spans="16:26" s="15" customFormat="1">
      <c r="P168" s="29"/>
      <c r="Q168" s="25"/>
      <c r="V168" s="29"/>
      <c r="W168" s="109"/>
      <c r="X168" s="31"/>
      <c r="Y168" s="25"/>
      <c r="Z168" s="25"/>
    </row>
    <row r="169" spans="16:26" s="15" customFormat="1">
      <c r="P169" s="29"/>
      <c r="Q169" s="25"/>
      <c r="V169" s="29"/>
      <c r="W169" s="109"/>
      <c r="X169" s="31"/>
      <c r="Y169" s="25"/>
      <c r="Z169" s="25"/>
    </row>
    <row r="170" spans="16:26" s="15" customFormat="1">
      <c r="P170" s="29"/>
      <c r="Q170" s="25"/>
      <c r="V170" s="29"/>
      <c r="W170" s="109"/>
      <c r="X170" s="31"/>
      <c r="Y170" s="25"/>
      <c r="Z170" s="25"/>
    </row>
    <row r="171" spans="16:26" s="15" customFormat="1">
      <c r="P171" s="29"/>
      <c r="Q171" s="25"/>
      <c r="V171" s="29"/>
      <c r="W171" s="109"/>
      <c r="X171" s="31"/>
      <c r="Y171" s="25"/>
      <c r="Z171" s="25"/>
    </row>
    <row r="172" spans="16:26" s="15" customFormat="1">
      <c r="P172" s="29"/>
      <c r="Q172" s="25"/>
      <c r="V172" s="29"/>
      <c r="W172" s="109"/>
      <c r="X172" s="31"/>
      <c r="Y172" s="25"/>
      <c r="Z172" s="25"/>
    </row>
    <row r="173" spans="16:26" s="15" customFormat="1">
      <c r="P173" s="29"/>
      <c r="Q173" s="25"/>
      <c r="V173" s="29"/>
      <c r="W173" s="109"/>
      <c r="X173" s="31"/>
      <c r="Y173" s="25"/>
      <c r="Z173" s="25"/>
    </row>
    <row r="174" spans="16:26" s="15" customFormat="1">
      <c r="P174" s="29"/>
      <c r="Q174" s="25"/>
      <c r="V174" s="29"/>
      <c r="W174" s="109"/>
      <c r="X174" s="31"/>
      <c r="Y174" s="25"/>
      <c r="Z174" s="25"/>
    </row>
    <row r="175" spans="16:26" s="15" customFormat="1">
      <c r="P175" s="29"/>
      <c r="Q175" s="25"/>
      <c r="V175" s="29"/>
      <c r="W175" s="109"/>
      <c r="X175" s="31"/>
      <c r="Y175" s="25"/>
      <c r="Z175" s="25"/>
    </row>
    <row r="176" spans="16:26" s="15" customFormat="1">
      <c r="P176" s="29"/>
      <c r="Q176" s="25"/>
      <c r="V176" s="29"/>
      <c r="W176" s="109"/>
      <c r="X176" s="31"/>
      <c r="Y176" s="25"/>
      <c r="Z176" s="25"/>
    </row>
    <row r="177" spans="16:26" s="15" customFormat="1">
      <c r="P177" s="29"/>
      <c r="Q177" s="25"/>
      <c r="V177" s="29"/>
      <c r="W177" s="109"/>
      <c r="X177" s="31"/>
      <c r="Y177" s="25"/>
      <c r="Z177" s="25"/>
    </row>
    <row r="178" spans="16:26" s="15" customFormat="1">
      <c r="P178" s="29"/>
      <c r="Q178" s="25"/>
      <c r="V178" s="29"/>
      <c r="W178" s="109"/>
      <c r="X178" s="31"/>
      <c r="Y178" s="25"/>
      <c r="Z178" s="25"/>
    </row>
    <row r="179" spans="16:26" s="15" customFormat="1">
      <c r="P179" s="29"/>
      <c r="Q179" s="25"/>
      <c r="V179" s="29"/>
      <c r="W179" s="109"/>
      <c r="X179" s="31"/>
      <c r="Y179" s="25"/>
      <c r="Z179" s="25"/>
    </row>
    <row r="180" spans="16:26" s="15" customFormat="1">
      <c r="P180" s="29"/>
      <c r="Q180" s="25"/>
      <c r="V180" s="29"/>
      <c r="W180" s="109"/>
      <c r="X180" s="31"/>
      <c r="Y180" s="25"/>
      <c r="Z180" s="25"/>
    </row>
    <row r="181" spans="16:26" s="15" customFormat="1">
      <c r="P181" s="29"/>
      <c r="Q181" s="25"/>
      <c r="V181" s="29"/>
      <c r="W181" s="109"/>
      <c r="X181" s="31"/>
      <c r="Y181" s="25"/>
      <c r="Z181" s="25"/>
    </row>
    <row r="182" spans="16:26" s="15" customFormat="1">
      <c r="P182" s="29"/>
      <c r="Q182" s="25"/>
      <c r="V182" s="29"/>
      <c r="W182" s="109"/>
      <c r="X182" s="31"/>
      <c r="Y182" s="25"/>
      <c r="Z182" s="25"/>
    </row>
    <row r="183" spans="16:26" s="15" customFormat="1">
      <c r="P183" s="29"/>
      <c r="Q183" s="25"/>
      <c r="V183" s="29"/>
      <c r="W183" s="109"/>
      <c r="X183" s="31"/>
      <c r="Y183" s="25"/>
      <c r="Z183" s="25"/>
    </row>
    <row r="184" spans="16:26" s="15" customFormat="1">
      <c r="P184" s="29"/>
      <c r="Q184" s="25"/>
      <c r="V184" s="29"/>
      <c r="W184" s="109"/>
      <c r="X184" s="31"/>
      <c r="Y184" s="25"/>
      <c r="Z184" s="25"/>
    </row>
    <row r="185" spans="16:26" s="15" customFormat="1">
      <c r="P185" s="29"/>
      <c r="Q185" s="25"/>
      <c r="V185" s="29"/>
      <c r="W185" s="109"/>
      <c r="X185" s="31"/>
      <c r="Y185" s="25"/>
      <c r="Z185" s="25"/>
    </row>
    <row r="186" spans="16:26" s="15" customFormat="1">
      <c r="P186" s="29"/>
      <c r="Q186" s="25"/>
      <c r="V186" s="29"/>
      <c r="W186" s="109"/>
      <c r="X186" s="31"/>
      <c r="Y186" s="25"/>
      <c r="Z186" s="25"/>
    </row>
    <row r="187" spans="16:26" s="15" customFormat="1">
      <c r="P187" s="29"/>
      <c r="Q187" s="25"/>
      <c r="V187" s="29"/>
      <c r="W187" s="109"/>
      <c r="X187" s="31"/>
      <c r="Y187" s="25"/>
      <c r="Z187" s="25"/>
    </row>
    <row r="188" spans="16:26" s="15" customFormat="1">
      <c r="P188" s="29"/>
      <c r="Q188" s="25"/>
      <c r="V188" s="29"/>
      <c r="W188" s="109"/>
      <c r="X188" s="31"/>
      <c r="Y188" s="25"/>
      <c r="Z188" s="25"/>
    </row>
    <row r="189" spans="16:26" s="15" customFormat="1">
      <c r="P189" s="29"/>
      <c r="Q189" s="25"/>
      <c r="V189" s="29"/>
      <c r="W189" s="109"/>
      <c r="X189" s="31"/>
      <c r="Y189" s="25"/>
      <c r="Z189" s="25"/>
    </row>
    <row r="190" spans="16:26" s="15" customFormat="1">
      <c r="P190" s="29"/>
      <c r="Q190" s="25"/>
      <c r="V190" s="29"/>
      <c r="W190" s="109"/>
      <c r="X190" s="31"/>
      <c r="Y190" s="25"/>
      <c r="Z190" s="25"/>
    </row>
    <row r="191" spans="16:26" s="15" customFormat="1">
      <c r="P191" s="29"/>
      <c r="Q191" s="25"/>
      <c r="V191" s="29"/>
      <c r="W191" s="109"/>
      <c r="X191" s="31"/>
      <c r="Y191" s="25"/>
      <c r="Z191" s="25"/>
    </row>
    <row r="192" spans="16:26" s="15" customFormat="1">
      <c r="P192" s="29"/>
      <c r="Q192" s="25"/>
      <c r="V192" s="29"/>
      <c r="W192" s="109"/>
      <c r="X192" s="31"/>
      <c r="Y192" s="25"/>
      <c r="Z192" s="25"/>
    </row>
    <row r="193" spans="16:26" s="15" customFormat="1">
      <c r="P193" s="29"/>
      <c r="Q193" s="25"/>
      <c r="V193" s="29"/>
      <c r="W193" s="109"/>
      <c r="X193" s="31"/>
      <c r="Y193" s="25"/>
      <c r="Z193" s="25"/>
    </row>
    <row r="194" spans="16:26" s="15" customFormat="1">
      <c r="P194" s="29"/>
      <c r="Q194" s="25"/>
      <c r="V194" s="29"/>
      <c r="W194" s="109"/>
      <c r="X194" s="31"/>
      <c r="Y194" s="25"/>
      <c r="Z194" s="25"/>
    </row>
    <row r="195" spans="16:26" s="15" customFormat="1">
      <c r="P195" s="29"/>
      <c r="Q195" s="25"/>
      <c r="V195" s="29"/>
      <c r="W195" s="109"/>
      <c r="X195" s="31"/>
      <c r="Y195" s="25"/>
      <c r="Z195" s="25"/>
    </row>
    <row r="196" spans="16:26" s="15" customFormat="1">
      <c r="P196" s="29"/>
      <c r="Q196" s="25"/>
      <c r="V196" s="29"/>
      <c r="W196" s="109"/>
      <c r="X196" s="31"/>
      <c r="Y196" s="25"/>
      <c r="Z196" s="25"/>
    </row>
    <row r="197" spans="16:26" s="15" customFormat="1">
      <c r="P197" s="29"/>
      <c r="Q197" s="25"/>
      <c r="V197" s="29"/>
      <c r="W197" s="109"/>
      <c r="X197" s="31"/>
      <c r="Y197" s="25"/>
      <c r="Z197" s="25"/>
    </row>
    <row r="198" spans="16:26" s="15" customFormat="1">
      <c r="P198" s="29"/>
      <c r="Q198" s="25"/>
      <c r="V198" s="29"/>
      <c r="W198" s="109"/>
      <c r="X198" s="31"/>
      <c r="Y198" s="25"/>
      <c r="Z198" s="25"/>
    </row>
    <row r="199" spans="16:26" s="15" customFormat="1">
      <c r="P199" s="29"/>
      <c r="Q199" s="25"/>
      <c r="V199" s="29"/>
      <c r="W199" s="109"/>
      <c r="X199" s="31"/>
      <c r="Y199" s="25"/>
      <c r="Z199" s="25"/>
    </row>
    <row r="200" spans="16:26" s="15" customFormat="1">
      <c r="P200" s="29"/>
      <c r="Q200" s="25"/>
      <c r="V200" s="29"/>
      <c r="W200" s="109"/>
      <c r="X200" s="31"/>
      <c r="Y200" s="25"/>
      <c r="Z200" s="25"/>
    </row>
    <row r="201" spans="16:26" s="15" customFormat="1">
      <c r="P201" s="29"/>
      <c r="Q201" s="25"/>
      <c r="V201" s="29"/>
      <c r="W201" s="109"/>
      <c r="X201" s="31"/>
      <c r="Y201" s="25"/>
      <c r="Z201" s="25"/>
    </row>
    <row r="202" spans="16:26" s="15" customFormat="1">
      <c r="P202" s="29"/>
      <c r="Q202" s="25"/>
      <c r="V202" s="29"/>
      <c r="W202" s="109"/>
      <c r="X202" s="31"/>
      <c r="Y202" s="25"/>
      <c r="Z202" s="25"/>
    </row>
    <row r="203" spans="16:26" s="15" customFormat="1">
      <c r="P203" s="29"/>
      <c r="Q203" s="25"/>
      <c r="V203" s="29"/>
      <c r="W203" s="109"/>
      <c r="X203" s="31"/>
      <c r="Y203" s="25"/>
      <c r="Z203" s="25"/>
    </row>
    <row r="204" spans="16:26" s="15" customFormat="1">
      <c r="P204" s="29"/>
      <c r="Q204" s="25"/>
      <c r="V204" s="29"/>
      <c r="W204" s="109"/>
      <c r="X204" s="31"/>
      <c r="Y204" s="25"/>
      <c r="Z204" s="25"/>
    </row>
    <row r="205" spans="16:26" s="15" customFormat="1">
      <c r="P205" s="29"/>
      <c r="Q205" s="25"/>
      <c r="V205" s="29"/>
      <c r="W205" s="109"/>
      <c r="X205" s="31"/>
      <c r="Y205" s="25"/>
      <c r="Z205" s="25"/>
    </row>
    <row r="206" spans="16:26" s="15" customFormat="1">
      <c r="P206" s="29"/>
      <c r="Q206" s="25"/>
      <c r="V206" s="29"/>
      <c r="W206" s="109"/>
      <c r="X206" s="31"/>
      <c r="Y206" s="25"/>
      <c r="Z206" s="25"/>
    </row>
    <row r="207" spans="16:26" s="15" customFormat="1">
      <c r="P207" s="29"/>
      <c r="Q207" s="25"/>
      <c r="V207" s="29"/>
      <c r="W207" s="109"/>
      <c r="X207" s="31"/>
      <c r="Y207" s="25"/>
      <c r="Z207" s="25"/>
    </row>
    <row r="208" spans="16:26" s="15" customFormat="1">
      <c r="P208" s="29"/>
      <c r="Q208" s="25"/>
      <c r="V208" s="29"/>
      <c r="W208" s="109"/>
      <c r="X208" s="31"/>
      <c r="Y208" s="25"/>
      <c r="Z208" s="25"/>
    </row>
    <row r="209" spans="16:26" s="15" customFormat="1">
      <c r="P209" s="29"/>
      <c r="Q209" s="25"/>
      <c r="V209" s="29"/>
      <c r="W209" s="109"/>
      <c r="X209" s="31"/>
      <c r="Y209" s="25"/>
      <c r="Z209" s="25"/>
    </row>
    <row r="210" spans="16:26" s="15" customFormat="1">
      <c r="P210" s="29"/>
      <c r="Q210" s="25"/>
      <c r="V210" s="29"/>
      <c r="W210" s="109"/>
      <c r="X210" s="31"/>
      <c r="Y210" s="25"/>
      <c r="Z210" s="25"/>
    </row>
  </sheetData>
  <autoFilter ref="A4:BP105" xr:uid="{00000000-0009-0000-0000-000000000000}">
    <filterColumn colId="8">
      <filters>
        <filter val="Interacción con el Ciudadano"/>
      </filters>
    </filterColumn>
  </autoFilter>
  <mergeCells count="2">
    <mergeCell ref="A2:V2"/>
    <mergeCell ref="W3:AA3"/>
  </mergeCells>
  <dataValidations count="7">
    <dataValidation type="list" allowBlank="1" showInputMessage="1" showErrorMessage="1" sqref="S36:S39 S65 S49:S52 S61:S63 S86:S98 S83 S5:S23 S31:S33 S41 S57:S59 S105 S68:S79 S81" xr:uid="{00000000-0002-0000-0000-000001000000}">
      <formula1>Periodicidad</formula1>
    </dataValidation>
    <dataValidation type="list" allowBlank="1" showInputMessage="1" showErrorMessage="1" sqref="Q36:Q39 Q86:Q105 Q31:Q33 Q5:Q23 Q68:Q79 Q81" xr:uid="{00000000-0002-0000-0000-000002000000}">
      <formula1>TipoIndicador</formula1>
    </dataValidation>
    <dataValidation type="list" allowBlank="1" showInputMessage="1" showErrorMessage="1" sqref="V91:V92 T67:T71 T49:T64 T5:T47 T76:T105" xr:uid="{00000000-0002-0000-0000-000003000000}">
      <formula1>Fuentes</formula1>
    </dataValidation>
    <dataValidation type="list" allowBlank="1" showInputMessage="1" showErrorMessage="1" sqref="H105 H23" xr:uid="{00000000-0002-0000-0000-000004000000}">
      <formula1>Dependencias</formula1>
    </dataValidation>
    <dataValidation type="list" allowBlank="1" showInputMessage="1" showErrorMessage="1" sqref="G23" xr:uid="{00000000-0002-0000-0000-000005000000}">
      <formula1>INDIRECT($F23)</formula1>
    </dataValidation>
    <dataValidation type="list" allowBlank="1" showInputMessage="1" showErrorMessage="1" sqref="F23" xr:uid="{00000000-0002-0000-0000-000006000000}">
      <formula1>DimensionesMIPG</formula1>
    </dataValidation>
    <dataValidation type="list" allowBlank="1" showInputMessage="1" showErrorMessage="1" sqref="I23" xr:uid="{00000000-0002-0000-0000-000007000000}">
      <formula1>Procesos</formula1>
    </dataValidation>
  </dataValidations>
  <hyperlinks>
    <hyperlink ref="Z11" r:id="rId1" display="https://www.ssf.gov.co/documents/20127/36455/Matriz+ITA+a+marzo+2023.pdf/a079270f-a3b0-9d0f-e105-5bd7637ce7c7" xr:uid="{00000000-0004-0000-0000-000000000000}"/>
    <hyperlink ref="Z7" r:id="rId2" display="https://elpais.com/america-colombia/2023-06-20/la-compensacion-familiar-en-colombia-un-sistema-de-amor-social.html_x000a_" xr:uid="{00000000-0004-0000-0000-000001000000}"/>
    <hyperlink ref="Z58" r:id="rId3" xr:uid="{00000000-0004-0000-0000-000002000000}"/>
    <hyperlink ref="Z59" r:id="rId4" xr:uid="{00000000-0004-0000-0000-000003000000}"/>
    <hyperlink ref="Z96" r:id="rId5" xr:uid="{00000000-0004-0000-0000-000004000000}"/>
  </hyperlinks>
  <pageMargins left="0.7" right="0.7" top="0.75" bottom="0.75" header="0.3" footer="0.3"/>
  <pageSetup paperSize="9" orientation="portrait" r:id="rId6"/>
  <drawing r:id="rId7"/>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8000000}">
          <x14:formula1>
            <xm:f>'D:\Descargas\[CONSTRUCCION PLAN DE ACCION 2023 (3) para entregar doctor freddy 7L (1).xlsx]Listas'!#REF!</xm:f>
          </x14:formula1>
          <xm:sqref>F82:I83</xm:sqref>
        </x14:dataValidation>
        <x14:dataValidation type="list" allowBlank="1" showInputMessage="1" showErrorMessage="1" xr:uid="{00000000-0002-0000-0000-000009000000}">
          <x14:formula1>
            <xm:f>'C:\Users\latehortuaj\Downloads\[Plantilla Formulación Plan de Acción 2023 VF (7).xlsx]Listas'!#REF!</xm:f>
          </x14:formula1>
          <xm:sqref>G87 H87:I92</xm:sqref>
        </x14:dataValidation>
        <x14:dataValidation type="list" allowBlank="1" showInputMessage="1" showErrorMessage="1" xr:uid="{00000000-0002-0000-0000-00000A000000}">
          <x14:formula1>
            <xm:f>'C:\Users\latehortuaj\Downloads\[Plan de acción del Grupo de Control Interno Disciplinario. 1dic2022 (1) (1).xlsx]Listas'!#REF!</xm:f>
          </x14:formula1>
          <xm:sqref>H93:I94</xm:sqref>
        </x14:dataValidation>
        <x14:dataValidation type="list" allowBlank="1" showInputMessage="1" showErrorMessage="1" xr:uid="{00000000-0002-0000-0000-00000B000000}">
          <x14:formula1>
            <xm:f>'C:\Users\latehortuaj\Downloads\[Plantilla Formulación Plan de Acción 2023 VF (8).xlsx]Listas'!#REF!</xm:f>
          </x14:formula1>
          <xm:sqref>F96 G95:I96</xm:sqref>
        </x14:dataValidation>
        <x14:dataValidation type="list" allowBlank="1" showInputMessage="1" showErrorMessage="1" xr:uid="{00000000-0002-0000-0000-00000C000000}">
          <x14:formula1>
            <xm:f>'C:\Users\latehortuaj\Desktop\planeacion para el doctor fredy\[Plan Formulacción Recursos humanos 1diciembre2022 (1).xlsx]Listas'!#REF!</xm:f>
          </x14:formula1>
          <xm:sqref>H97:H98 I97:I105 F97:F105</xm:sqref>
        </x14:dataValidation>
        <x14:dataValidation type="list" allowBlank="1" showInputMessage="1" showErrorMessage="1" xr:uid="{00000000-0002-0000-0000-00000D000000}">
          <x14:formula1>
            <xm:f>'D:\Desktop\PEDROJOSE\Nueva carpeta\ssf\PLANES DE ACCION APROBADOS\[SSF-PA-2023-7. SUPERINTENDENCIA DELEGADA PARA LA GESTION.xlsx]Listas'!#REF!</xm:f>
          </x14:formula1>
          <xm:sqref>H62:I67</xm:sqref>
        </x14:dataValidation>
        <x14:dataValidation type="list" allowBlank="1" showInputMessage="1" showErrorMessage="1" xr:uid="{00000000-0002-0000-0000-00000E000000}">
          <x14:formula1>
            <xm:f>'D:\Desktop\PEDROJOSE\Nueva carpeta\ssf\PLANES DE ACCION APROBADOS\[SSF-PA-2023-8. SUPERINTENDENCIA DELEGADA MEDIDAS ESPECIALES.xlsx]Listas'!#REF!</xm:f>
          </x14:formula1>
          <xm:sqref>G26 G70:G71 H68:H71 G68</xm:sqref>
        </x14:dataValidation>
        <x14:dataValidation type="list" allowBlank="1" showInputMessage="1" showErrorMessage="1" xr:uid="{00000000-0002-0000-0000-00000F000000}">
          <x14:formula1>
            <xm:f>'D:\Descargas\[SSF-PA-2023-OPU POR APROBACION.xlsx]Listas'!#REF!</xm:f>
          </x14:formula1>
          <xm:sqref>F58:F60 G46:I61 F53:F56</xm:sqref>
        </x14:dataValidation>
        <x14:dataValidation type="list" allowBlank="1" showInputMessage="1" showErrorMessage="1" xr:uid="{00000000-0002-0000-0000-000010000000}">
          <x14:formula1>
            <xm:f>'C:\Users\latehortuaj\Downloads\[Formulación Plan de Acción 2023 Comunicaciones Ajustado 02122022 (1) (4).xlsx]Listas'!#REF!</xm:f>
          </x14:formula1>
          <xm:sqref>F5:I12</xm:sqref>
        </x14:dataValidation>
        <x14:dataValidation type="list" allowBlank="1" showInputMessage="1" showErrorMessage="1" xr:uid="{00000000-0002-0000-0000-000011000000}">
          <x14:formula1>
            <xm:f>'D:\Desktop\PEDROJOSE\Nueva carpeta\ssf\PLANES DE ACCION APROBADOS\[SSF-PA-2023-5. OFICINA DE CONTROL INTERNO.xlsx]Listas'!#REF!</xm:f>
          </x14:formula1>
          <xm:sqref>F40:I45</xm:sqref>
        </x14:dataValidation>
        <x14:dataValidation type="list" allowBlank="1" showInputMessage="1" showErrorMessage="1" xr:uid="{00000000-0002-0000-0000-000012000000}">
          <x14:formula1>
            <xm:f>'D:\Desktop\PEDROJOSE\Nueva carpeta\ssf\PLANES DE ACCION APROBADOS\[SSF-PA-2023-4. OFICINA TECNOLOGIAS DE LA INFORMACIÓN Y LAS TELECOMUNICACIONES.xlsx]Listas'!#REF!</xm:f>
          </x14:formula1>
          <xm:sqref>H31:I39 G31 G37:G39</xm:sqref>
        </x14:dataValidation>
        <x14:dataValidation type="list" allowBlank="1" showInputMessage="1" showErrorMessage="1" xr:uid="{00000000-0002-0000-0000-000013000000}">
          <x14:formula1>
            <xm:f>'D:\Desktop\PEDROJOSE\Nueva carpeta\ssf\PLANES DE ACCION APROBADOS\[SSF-PA-2023-2. OFICINA ASESORA DE PLANEACION.xlsx]Listas'!#REF!</xm:f>
          </x14:formula1>
          <xm:sqref>F84:F95 F13:I19 F81 G73:G74 G77 G97:G98 F24:F39 F46:F52 F57 F61:F71 F74:F75 G88:G94 G105 G32:G36 G62:G67 G69 F77:F78</xm:sqref>
        </x14:dataValidation>
        <x14:dataValidation type="list" allowBlank="1" showInputMessage="1" showErrorMessage="1" xr:uid="{00000000-0002-0000-0000-000014000000}">
          <x14:formula1>
            <xm:f>'D:\Descargas\[Propuesta Formulación Plan de Acción 2023 (AE) (1).xlsx]Listas'!#REF!</xm:f>
          </x14:formula1>
          <xm:sqref>F20:I22</xm:sqref>
        </x14:dataValidation>
        <x14:dataValidation type="list" allowBlank="1" showInputMessage="1" showErrorMessage="1" xr:uid="{00000000-0002-0000-0000-000015000000}">
          <x14:formula1>
            <xm:f>'D:\Desktop\PEDROJOSE\Nueva carpeta\ssf\PLANES DE ACCION APROBADOS\[SSF-PA-2023-9. SUPERINTENDENCIA DELEGADA PARA ESTUDIOS ESPECIALES Y EVALUACION DE PROYECTOS.slk.xlsx]Listas'!#REF!</xm:f>
          </x14:formula1>
          <xm:sqref>G81:I81 G78:G80 H72:I80 F79:F80 F72:F73 F76 G72 G75:G76</xm:sqref>
        </x14:dataValidation>
        <x14:dataValidation type="list" allowBlank="1" showInputMessage="1" showErrorMessage="1" xr:uid="{00000000-0002-0000-0000-000016000000}">
          <x14:formula1>
            <xm:f>'C:\Users\latehortuaj\Downloads\[Formulación Plan de Acción 2023 gestión financiera 2dic2022.xlsx]Listas'!#REF!</xm:f>
          </x14:formula1>
          <xm:sqref>G84:I86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ACION II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Mayra Mercedes Alba Garcia</dc:creator>
  <cp:keywords/>
  <dc:description/>
  <cp:lastModifiedBy>Ofelia Rosa Galvan Sanchez</cp:lastModifiedBy>
  <cp:revision/>
  <dcterms:created xsi:type="dcterms:W3CDTF">2011-08-31T13:46:29Z</dcterms:created>
  <dcterms:modified xsi:type="dcterms:W3CDTF">2023-08-03T17:32:38Z</dcterms:modified>
  <cp:category/>
  <cp:contentStatus/>
</cp:coreProperties>
</file>