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PUBLICACIONES\PAGINA DE LA ENTIDAD\"/>
    </mc:Choice>
  </mc:AlternateContent>
  <bookViews>
    <workbookView xWindow="0" yWindow="0" windowWidth="20490" windowHeight="7665"/>
  </bookViews>
  <sheets>
    <sheet name="SECOP Versión-11" sheetId="1" r:id="rId1"/>
  </sheets>
  <definedNames>
    <definedName name="_xlnm._FilterDatabase" localSheetId="0" hidden="1">'SECOP Versión-11'!$A$18:$K$161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0" i="1" l="1"/>
  <c r="G160" i="1"/>
  <c r="G156" i="1"/>
  <c r="H151" i="1"/>
  <c r="G151" i="1"/>
  <c r="H136" i="1"/>
  <c r="G136" i="1"/>
  <c r="H134" i="1"/>
  <c r="G134" i="1"/>
  <c r="H133" i="1"/>
  <c r="G133" i="1"/>
  <c r="H132" i="1"/>
  <c r="G132" i="1"/>
  <c r="H131" i="1"/>
  <c r="G131" i="1"/>
  <c r="H130" i="1"/>
  <c r="G130" i="1"/>
  <c r="H129" i="1"/>
  <c r="G129" i="1"/>
  <c r="G127" i="1"/>
  <c r="H115" i="1"/>
  <c r="G115" i="1"/>
  <c r="H111" i="1"/>
  <c r="G111" i="1"/>
  <c r="H109" i="1"/>
  <c r="G109" i="1"/>
  <c r="H108" i="1"/>
  <c r="G108" i="1"/>
  <c r="H107" i="1"/>
  <c r="G107" i="1"/>
  <c r="H103" i="1"/>
  <c r="G103" i="1"/>
  <c r="H101" i="1"/>
  <c r="G101" i="1"/>
  <c r="H97" i="1"/>
  <c r="G97" i="1"/>
  <c r="H85" i="1"/>
  <c r="G85" i="1"/>
  <c r="H76" i="1"/>
  <c r="G76" i="1"/>
  <c r="H68" i="1"/>
  <c r="G68" i="1"/>
  <c r="H56" i="1"/>
  <c r="G56" i="1"/>
  <c r="H55" i="1"/>
  <c r="G55" i="1"/>
  <c r="H52" i="1"/>
  <c r="G52" i="1"/>
  <c r="H50" i="1"/>
  <c r="G50" i="1"/>
  <c r="H47" i="1"/>
  <c r="G47" i="1"/>
  <c r="H44" i="1"/>
  <c r="G44" i="1"/>
  <c r="H37" i="1"/>
  <c r="G37" i="1"/>
  <c r="H19" i="1"/>
  <c r="G19" i="1"/>
  <c r="G161" i="1" l="1"/>
  <c r="B12" i="1" s="1"/>
  <c r="H161" i="1"/>
</calcChain>
</file>

<file path=xl/comments1.xml><?xml version="1.0" encoding="utf-8"?>
<comments xmlns="http://schemas.openxmlformats.org/spreadsheetml/2006/main">
  <authors>
    <author>Adriana Marcela Ramirez Reyes</author>
  </authors>
  <commentList>
    <comment ref="G134" authorId="0" shapeId="0">
      <text>
        <r>
          <rPr>
            <b/>
            <sz val="9"/>
            <color indexed="81"/>
            <rFont val="Tahoma"/>
            <family val="2"/>
          </rPr>
          <t>Adriana Marcela Ramirez Reyes:</t>
        </r>
        <r>
          <rPr>
            <sz val="9"/>
            <color indexed="81"/>
            <rFont val="Tahoma"/>
            <family val="2"/>
          </rPr>
          <t xml:space="preserve">
Actividad 1: $123.256.500
Actividad 2: $140.000.000</t>
        </r>
      </text>
    </comment>
    <comment ref="H134" authorId="0" shapeId="0">
      <text>
        <r>
          <rPr>
            <b/>
            <sz val="9"/>
            <color indexed="81"/>
            <rFont val="Tahoma"/>
            <family val="2"/>
          </rPr>
          <t>Adriana Marcela Ramirez Reyes:</t>
        </r>
        <r>
          <rPr>
            <sz val="9"/>
            <color indexed="81"/>
            <rFont val="Tahoma"/>
            <family val="2"/>
          </rPr>
          <t xml:space="preserve">
Actividad 1: $123.256.500
Actividad 2: $140.000.000</t>
        </r>
      </text>
    </comment>
  </commentList>
</comments>
</file>

<file path=xl/sharedStrings.xml><?xml version="1.0" encoding="utf-8"?>
<sst xmlns="http://schemas.openxmlformats.org/spreadsheetml/2006/main" count="1180" uniqueCount="271">
  <si>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</si>
  <si>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</si>
  <si>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</si>
  <si>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</si>
  <si>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</si>
  <si>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</si>
  <si>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</si>
  <si>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</si>
  <si>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</si>
  <si>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</si>
  <si>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</si>
  <si>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</si>
  <si>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</si>
  <si>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</si>
  <si>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Secretaria General - Yalile Katerine Assaf Abueita</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</si>
  <si>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</si>
  <si>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</si>
  <si>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</si>
  <si>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</si>
  <si>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</si>
  <si>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</si>
  <si>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</si>
  <si>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</si>
  <si>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</si>
  <si>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</si>
  <si>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</si>
  <si>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</si>
  <si>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</si>
  <si>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</si>
  <si>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</si>
  <si>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</si>
  <si>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Adquirir a través de la Tienda Virtual del Estado Colombiano el suministro de Dotación para los funcionarios de la Superintendencia del Subsidio Familiar que tenga derecho por ley.</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</si>
  <si>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</si>
  <si>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</si>
  <si>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</si>
  <si>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</si>
  <si>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</si>
  <si>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</si>
  <si>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</si>
  <si>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</si>
  <si>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</si>
  <si>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</si>
  <si>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cuantía</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</si>
  <si>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</si>
  <si>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</si>
  <si>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</si>
  <si>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Contratar el servicio de localización, numeración, recarga y mantenimiento de extintores actuales, así como la señalización, soportes e instalación de los mismos para las sedes de la Superintendencia del Subsidio Familiar, en cumplimiento de la normatividad NTC 3808, NTC 2885 y NSR 10 Titulo J.</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</si>
  <si>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</si>
  <si>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</si>
  <si>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</si>
  <si>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</si>
  <si>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</si>
  <si>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</si>
  <si>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</si>
  <si>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menor cuantía</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</si>
  <si>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</si>
  <si>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</si>
  <si>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transporte terrestre automotor especial para los funcionarios de la Superintendencia del Subsidio Familiar en la ciudad de Bogotá, D.C.</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</si>
  <si>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</si>
  <si>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</si>
  <si>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</si>
  <si>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</si>
  <si>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</si>
  <si>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</si>
  <si>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</si>
  <si>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</si>
  <si>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44101700;44103100</t>
  </si>
  <si>
    <t>Adquirir fotoconductores para impresoras LEXMARK y Tonner para las impresores de la Superintendencia del Subsidio Familiar.</t>
  </si>
  <si>
    <t>NOVIEMBRE</t>
  </si>
  <si>
    <t>ADQUIRIR EL SOAT PARA EL PARQUE AUTOMOTOR DE LA SUPERINTENDENCIA DEL SUBSIDIO FAMILIAR, CINCO (5) CARROS Y UNA (1) MOTO.</t>
  </si>
  <si>
    <t>3 dìas</t>
  </si>
  <si>
    <t>Contratar el programa de seguros que ampare los bienes e intereses patrimoniales de propiedad de la Superintendencia del Subsidio Familiar, así como de aquellos por los que sea o llegare a ser legalmente responsable o le corresponda asegurar en virtud de disposición legal o contractual.</t>
  </si>
  <si>
    <t>15 meses y 15 días</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</si>
  <si>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</si>
  <si>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</si>
  <si>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MAYO</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</si>
  <si>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</si>
  <si>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</si>
  <si>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</si>
  <si>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</si>
  <si>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</si>
  <si>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Realizar la suscripción, adquisición y actualización de publicaciones para el año 2017 impresas a través del sistema de hojas intercambiables LEGIS y acceso en medio electrónico (en línea o página web), de información esenciales para la consulta y emisión de conceptos ajustados a la normatividad vigente por parte de la Superintendencia del Subsidio Familiar.</t>
  </si>
  <si>
    <t>JUNIO</t>
  </si>
  <si>
    <t>Suministro de combustible para los vehiculos de la entidad con el fin de que se cumplan las actividades requeridas en el desarrollo de las funciones de los directivos de la entidad.</t>
  </si>
  <si>
    <t>Contratar los sevicios de un tecnologo para el apoyo de los procesos y procedimientos que se desarrolla en el grupo de  Gestion Administrativa y Documental</t>
  </si>
  <si>
    <t>Recursos Nación - Funcionamiento - Honorarios</t>
  </si>
  <si>
    <t>Prestar los servicios profesionales para la identificación, clasificación y valoración del inventario Propiedad Planta y Equipo para el proceso de convergencia de la Superintendencia del Subsidio Familiar a las nuevas Normas Internacionales deContabilidad para el sector público - NICSP.</t>
  </si>
  <si>
    <t>4 meses</t>
  </si>
  <si>
    <t>Contratar la prestación de servicios de intermediación para la venta de los bienes muebles, propiedad de la Superintendencia del Subsidio Familiar, que se den de baja durante el plazo de ejecución del contrato; a través de la modalidad del martillo, subasta de tipo ascendente por lotes ó unidades.</t>
  </si>
  <si>
    <t>Contratación Directa (con ofertas)</t>
  </si>
  <si>
    <t>Contratar la prestación de servicios de un profesional para adelantar la actualización del Plan Institucional de Gestión Ambiental - PIGA, en cumplimiento de la normativa vigente.</t>
  </si>
  <si>
    <t>1 mes y 15 días</t>
  </si>
  <si>
    <t>Funcionamiento</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</si>
  <si>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</si>
  <si>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CALDERON
Director para la Gestión de las CCF
Teléfono: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</si>
  <si>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</si>
  <si>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</si>
  <si>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</si>
  <si>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prestación de servicios profesionales para asesorar a la Superintendencia del Subsidio Familiar, en temas relacionados con los programas de salud que manejan las Cajas de Compensación Familiar, en especial en el proceso de escisión, evaluación y análisis de los informes de gestión que presentan los Entes Vigilados, y apoyar las labores misionales de inspección, y vigilancia que ejerce la Superintendencia del Subsidio Familiar  en el país</t>
  </si>
  <si>
    <t>SEPTIEMBRE</t>
  </si>
  <si>
    <t>3 meses</t>
  </si>
  <si>
    <t>Contratar la prestación de servicios profesionales para el análisis de los informes de gestión de los servicios, programas sociales y operaciones que prestan las cajas de compensación familiar, práctica de visitas de inspección a entes vigilados con el fin de realizar el análisis y estudio de los aspectos legales y administrativos de las cajas de compensación familiar que le sean asignadas de conformidad con el plan anual de visitas y apoyar las labores misionales que ejerce la dirección para la gestión.</t>
  </si>
  <si>
    <t>3 meses y 15 días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</si>
  <si>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</si>
  <si>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</si>
  <si>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</si>
  <si>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</si>
  <si>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integrados de gestión, de acuerdo a lo establecido en los planes y proyectos estratégicos de la Superintendencia.</t>
  </si>
  <si>
    <t>2 meses</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</si>
  <si>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</si>
  <si>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GILDARDO LOPERA 
Superintendente Delegado para la Resonsabilidad Administrativa y las Medidas Especiales 
Tel: 3487800
gloperal@ssf.gov.co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</si>
  <si>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</si>
  <si>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</si>
  <si>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Apoyar jurídicamente a la Superintendencia Delegada para la Responsabilidad Administrativa y las Medidas Especiales como Ente Control legal de las Cajas de Compensación Familiar, adelantando las actividades, el trámite y sustanciando las diferentes averiguaciones preliminares e investigaciones de carácter administrativo de la Delegada, que sean trasladas con ocasión a los informes de visita especial u ordinaria, quejas y demás denuncias que sean puestas en conocimiento de la Delegada.</t>
  </si>
  <si>
    <t>NA</t>
  </si>
  <si>
    <t>SERVICIO DE MANTENIMIENTO DE EQUIPOS DE CÓMPUTO CON SUMINISTRO DE PARTES Y MESA DE AYUDA</t>
  </si>
  <si>
    <t>Recursos Nación - Funcionamiento</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</si>
  <si>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</si>
  <si>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</si>
  <si>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</si>
  <si>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</si>
  <si>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</si>
  <si>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CONTRATAR LOS “SERVICIOS DE CONECTIVIDAD” BAJO LA MODALIDAD DE ACUERDO MARCO DE PRECIOS DE COLOMBIA COMPRA EFICIENTE PARA LA SUPERINTENDENCIA DEL SUBSIDIO FAMILIAR</t>
  </si>
  <si>
    <t>14 meses</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</si>
  <si>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</si>
  <si>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</si>
  <si>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</si>
  <si>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</si>
  <si>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</si>
  <si>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</si>
  <si>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</si>
  <si>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</si>
  <si>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</si>
  <si>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</si>
  <si>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LIBIA CONSTANZA SILVA NIÑO
Coordinadora del Grupo de  Gestión del Talento Humano
Teléfono: 3487800 
lsilvan@ssf.gov.co</t>
  </si>
  <si>
    <t>Contratar los Servicios para la participación de la delegación deportiva de la Superintendencia del Subsidio Familiar en los Juegos Intercajas de la Confraternidad 2017</t>
  </si>
  <si>
    <t>JULIO</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</si>
  <si>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</si>
  <si>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</si>
  <si>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Recursos Nación - Funcionamiento - Elementos para Bienestar Social</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</si>
  <si>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</si>
  <si>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</si>
  <si>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</si>
  <si>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</si>
  <si>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Contratar la prestación de servicios profesionales como abogada para apoyar al Grupo de Gestión del Talento Humano en la elaboración de estudios previos y seguimiento a la ejecución de contratos del área.</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</si>
  <si>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</si>
  <si>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15 días</t>
  </si>
  <si>
    <t>DIANA KARIME VELEZ
Jefe Oficina de Protección al Usuario SSF, 
Tel 3487808
dvelezg@ssf.gov.co</t>
  </si>
  <si>
    <t>Prestar los servicios profesionales para acompañar a la Oficina de Protección al Usuario en la elaboración del plan de acción para el año 2018, y en los proyectos de inversión</t>
  </si>
  <si>
    <t>Prestar los servicios profesionales como abogado para brindar apoyo jurídico en los diversos trámites administrativos que debe adelantar el despacho de la Secretaria General de la Superintendencia del Subsidio Familiar</t>
  </si>
  <si>
    <t>7 meses y 15 días</t>
  </si>
  <si>
    <t>LUZ MARY CORONADO MARÍN
Secretario (a) General
Tel 3487808
lcoronadom@ssf.gov.co</t>
  </si>
  <si>
    <t>Brindar asesoría profesional al despacho de la secretaria general en los asuntos de su competencia y de acuerdo con los procesos a cargo tanto en materia contractual como administrativa, de acuerdo con el perfil de la contratista</t>
  </si>
  <si>
    <t xml:space="preserve">OCTUBRE </t>
  </si>
  <si>
    <t>2 meses y 20 días</t>
  </si>
  <si>
    <t>YALILE KATERINE ASSAF ABUEITA
Secretaria General
Tel: 3487800
yassafa@ssf.gov.co</t>
  </si>
  <si>
    <t>Contratar la prestación de servicios profesionales de una comunicadora social para la producción de información y mensajes institucionales con el objetivo de lograr el mayor impacto posible en la ciudadanía, afiliados y beneficiarios de los servicios sociales de las cajas de compensación familiar a través de los medios de comunicación de las mismas.</t>
  </si>
  <si>
    <t>1 mes y 20 días</t>
  </si>
  <si>
    <t>JOHN GAVIRIA MARIN
Profesional Especializado - Despacho
Teléfono: 3487800 
jgaviriam@ssf.gov.co</t>
  </si>
  <si>
    <t>Contratar los servicios profesionales, para apoyar a la Oficina Asesora de Planeación de la Superintendencia del Subsidio Familiar en el mejoramiento del Modelo de Planeación y Gestión de procesos y procedimientos estratégicas, de apoyo y de evaluación y control, para el fortalecimiento en la labor de inspección, vigilancia y control.</t>
  </si>
  <si>
    <t>RAFAEL TRUJILLO CALDERON
Jefe de la Oficina Asesora de Planeación (e)
Teléfono: 3487800 
rtrujilloc@ssf.gov.co</t>
  </si>
  <si>
    <t>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</si>
  <si>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1 mes y 10 días</t>
  </si>
  <si>
    <t>RUBEN DARIO CORDOBA VICTORIA
Superintendente Delegado para Estudios Especiales y la Evaluación de Proyectos (e)
Teléfono: 3487800 
rcordobav@ssf.gov.co</t>
  </si>
  <si>
    <t>Prestar los servicios profesionales como contador público en el alistamiento de las normas Internacionales de Contabilidad para el Sector Público (NICSP) para la Superintendencia del Subsidio Familiar</t>
  </si>
  <si>
    <t>1 mes y 9 días</t>
  </si>
  <si>
    <t>CARLOS ARTURO GAVIRIA VEGA
Coordinador Gestión Financiera
Tel: 3487800  
cgaviriav@ssf.gov.co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</si>
  <si>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</si>
  <si>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de la Superintendencia del Subsidio Familiar.</t>
    </r>
  </si>
  <si>
    <t xml:space="preserve">2 meses </t>
  </si>
  <si>
    <t>Recursos Nación -Inversión</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</si>
  <si>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</si>
  <si>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tecnológica ESIGNA </t>
    </r>
    <r>
      <rPr>
        <b/>
        <sz val="10"/>
        <rFont val="Arial Narrow"/>
        <family val="2"/>
      </rPr>
      <t>Objeto:</t>
    </r>
    <r>
      <rPr>
        <sz val="10"/>
        <rFont val="Arial Narrow"/>
        <family val="2"/>
      </rPr>
      <t xml:space="preserve"> Renovación, mantenimiento, Garantía y Asistencia con vigencia de (1) año de las licencias eSigna, de uso Corporativo, sobre la cual está implementado el Sistema de Trámites y Servicios (GTSS)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</si>
  <si>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</si>
  <si>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t>5 meses</t>
  </si>
  <si>
    <r>
      <rPr>
        <b/>
        <sz val="10"/>
        <rFont val="Arial Narrow"/>
        <family val="2"/>
      </rPr>
      <t xml:space="preserve">PI - DESARROLLO DE COMPETENCIAS TÉCNICAS Y COMPORTAMENTALES DE LOS FUNCIONARIOS DE LA SUPERINTENDENCIA DEL SUBSIDIO FAMILIAR BOGOTÁ. Actividad 1: </t>
    </r>
    <r>
      <rPr>
        <sz val="10"/>
        <rFont val="Arial Narrow"/>
        <family val="2"/>
      </rPr>
      <t xml:space="preserve">Entrenar en el puesto de trabajo a los funcionarios de la entidad. </t>
    </r>
    <r>
      <rPr>
        <b/>
        <sz val="10"/>
        <rFont val="Arial Narrow"/>
        <family val="2"/>
      </rPr>
      <t>Actividad 2</t>
    </r>
    <r>
      <rPr>
        <sz val="10"/>
        <rFont val="Arial Narrow"/>
        <family val="2"/>
      </rPr>
      <t xml:space="preserve">: Participar en programas de formación y capacitación orientada a la profesionalización de los servidores de la entidad. </t>
    </r>
    <r>
      <rPr>
        <b/>
        <sz val="10"/>
        <rFont val="Arial Narrow"/>
        <family val="2"/>
      </rPr>
      <t>Actividad 3</t>
    </r>
    <r>
      <rPr>
        <sz val="10"/>
        <rFont val="Arial Narrow"/>
        <family val="2"/>
      </rPr>
      <t>: Implementar y actualizar de cursos virtuales dirigidos a los funcionarios de la entidad a través de la Plataforma E-learning.</t>
    </r>
    <r>
      <rPr>
        <b/>
        <sz val="10"/>
        <rFont val="Arial Narrow"/>
        <family val="2"/>
      </rPr>
      <t xml:space="preserve"> Objeto: </t>
    </r>
    <r>
      <rPr>
        <sz val="10"/>
        <rFont val="Arial Narrow"/>
        <family val="2"/>
      </rPr>
      <t>Adicionar al convenio Interadministrativo No. 199 de 2017 suscrito entre el Instituto Colombiano de Crédito Educativo y Estudios Técnicos en el Exterior – ICETEX y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</si>
  <si>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</si>
  <si>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NACIONAL ULTIMAS ACTUALIZACIONES EN EL FORTALECIMIENTO DEL COBRO COACTIVO Y JURISDICCIÓN COACTIVA EN LAS ENTIDADES PUBLICAS"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</si>
  <si>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</si>
  <si>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Superintendencia del Susidio Familiar, aprobado por comité el 18 de mayo de 2017 Acta 04.</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</si>
  <si>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para la participación al SEMINARIO E MANEJO DE EVIDENCIAS DIGITALES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</si>
  <si>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t>
    </r>
    <r>
      <rPr>
        <sz val="10"/>
        <rFont val="Arial Narrow"/>
        <family val="2"/>
      </rPr>
      <t>Inscripción al seminario Nacional "HERRAMIENTAS PRACTICAS PARA LA GESTIÓN FINANCIERA Y PRESUPUESTAL EN LAS ENTIDADES PUBLICAS QUE SE LLEVARÁ A CABO LOS DIAS 16 AL 19 DE MARZO DE 2017.</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</si>
  <si>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Seminario Nacional de "FORMULACIÓN SEGUIMIENTO Y CONTROL DEL PLAN INSTITUCIONAL DE ARCHIVO -PINAR - PROGRAMA DE GESTIÓN DOCUMENTAL - PGD" para los funcionarios de la Superintendencia del Subsidio Familiar".</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</si>
  <si>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</si>
  <si>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</si>
  <si>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</si>
  <si>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Actividad 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</si>
  <si>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</si>
  <si>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</si>
  <si>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</si>
  <si>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</si>
  <si>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10 meses y 22 días</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</si>
  <si>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</si>
  <si>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 xml:space="preserve">PI - MEJORAMIENTO EN LA CAPACIDAD DE GESTIÓN INSTITUCIONAL, PARA FORTALECER LA INSPECCIÓN, VIGILANCIA Y CONTROL DE LA SUPERINTENDENCIA DEL SUBSIDIO FAMILIAR. Actividad 1: </t>
    </r>
    <r>
      <rPr>
        <sz val="10"/>
        <rFont val="Arial Narrow"/>
        <family val="2"/>
      </rPr>
      <t xml:space="preserve">Implementar un programa de capacitación y entrenamiento a funcionarios en los aspectos de planeación y seguimiento a la gestión institucional a partir del marco metodológico e instrumentos diseñados en el marco de IVC. </t>
    </r>
    <r>
      <rPr>
        <b/>
        <sz val="10"/>
        <rFont val="Arial Narrow"/>
        <family val="2"/>
      </rPr>
      <t xml:space="preserve">Actividad 2:  </t>
    </r>
    <r>
      <rPr>
        <sz val="10"/>
        <rFont val="Arial Narrow"/>
        <family val="2"/>
      </rPr>
      <t xml:space="preserve">Mantenimiento y actualización del sistema integral de indicadores de seguimiento y evaluación de la SSF. </t>
    </r>
    <r>
      <rPr>
        <b/>
        <sz val="10"/>
        <rFont val="Arial Narrow"/>
        <family val="2"/>
      </rPr>
      <t>Objeto:</t>
    </r>
    <r>
      <rPr>
        <sz val="10"/>
        <rFont val="Arial Narrow"/>
        <family val="2"/>
      </rPr>
      <t xml:space="preserve"> Adelantar los procesos de formación, actualización y capacitación a los funcionarios de la Superintendencia del Subsidio Familiar, en los aspectos de planeación estratégica y seguimiento a la gestión institucional, mediante el cuadro de mando de indicadores, a partir del marco metodológico e instrumentos diseñados para el seguimiento y evaluación de las funciones de inspección, vigilancia y control.</t>
    </r>
  </si>
  <si>
    <t>3 meses y 10 días</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</si>
  <si>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</si>
  <si>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Planeación, en el mantenimiento y mejora del Sistema Integrado de Gestión mediante la realización de análisis en temas jurídicos, de planeación y de Gestión Integral, que fortalezcan la Gestión de la Superintendencia del Subsidio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</si>
  <si>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las auditorías de seguimiento y/o certificación del SIG por el ente certificador. </t>
    </r>
    <r>
      <rPr>
        <b/>
        <sz val="10"/>
        <rFont val="Arial Narrow"/>
        <family val="2"/>
      </rPr>
      <t>Objeto</t>
    </r>
    <r>
      <rPr>
        <sz val="10"/>
        <rFont val="Arial Narrow"/>
        <family val="2"/>
      </rPr>
      <t>: Realizar la auditoría externa de renovación a la certificación del Sistema de Gestión de la Calidad de la Superintendencia del Subsidio Familiar de acuerdo con las normas técnicas ISO 9001:2015.</t>
    </r>
  </si>
  <si>
    <t>20 días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</si>
  <si>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</si>
  <si>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Planeación en mantenimiento y mejora del Sistema de Gestión de Calidad en su articulación  con el Sstema Integrado de Gestión en búsqueda constante de la mejora continua, optimización, sensibilización y operación del mismo.</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</si>
  <si>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Contratar los servicios profesionales, para apoyar a la Oficina Asesora de Planeación de la Superintendencia del Subsidio Familiar en el mejoramiento del Modelo de Planeación y Gestión de los procesos y procedimientos misionales de Inspección, Vigilancia y Control a Entes Vigilados.</t>
    </r>
  </si>
  <si>
    <t>2 meses y 15 días</t>
  </si>
  <si>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Contratar la prestación de servicios profesionales para apoyar a la Superintendencia del Subsidio Familiar, en la Dirección de la Gestión de las CCF en el fortalecimiento de los procedimientos y demás metodologías para el mejoramiento de capacidades técnicas y de gestión de manera eficiente, efectiva y eficaz en pro del ejercicio de inspección, vigilancia y control.</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</si>
  <si>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Prestar los servicios de apoyo y logística para realizar el Seminario “TRANSPARENCIA POR EL SISTEMA DE SUBSIDIO FAMILIAR”, el cual se desarrollará en la ciudad de Cartagena de Indias (Bolívar) los días 14 y 15 de septiembre de 2017.</t>
    </r>
  </si>
  <si>
    <t xml:space="preserve">HERACLITO LANDINEZ SUAREZ 
Superintendente Delegado para la Gestión 
Tel: 3487800  
hlandinezs@ssf.gov.co
</t>
  </si>
  <si>
    <t>86101705;90111601</t>
  </si>
  <si>
    <r>
      <t xml:space="preserve">PI - MEJORAMIENTO EN LA CAPACIDAD DE GESTIÓN INSTITUCIONAL, PARA FORTALECER LA INSPECCIÓN, VIGILANCIA Y CONTROL DE LA SUPERINTENDENCIA DEL SUBSIDIO FAMILIAR Actividad 1: </t>
    </r>
    <r>
      <rPr>
        <sz val="10"/>
        <rFont val="Arial Narrow"/>
        <family val="2"/>
      </rPr>
      <t xml:space="preserve">Realizar seminarios de retroalimentación dirigido al as CCF sobre políticas y gestión administrativa, financiero contable, fondos de ley y servicios sociales. </t>
    </r>
    <r>
      <rPr>
        <b/>
        <sz val="10"/>
        <rFont val="Arial Narrow"/>
        <family val="2"/>
      </rPr>
      <t>Actividad 2</t>
    </r>
    <r>
      <rPr>
        <sz val="10"/>
        <rFont val="Arial Narrow"/>
        <family val="2"/>
      </rPr>
      <t xml:space="preserve">. Realizar un taller de actualización normativa dirigida a los consejeros directivos de las CCF. </t>
    </r>
    <r>
      <rPr>
        <b/>
        <sz val="10"/>
        <rFont val="Arial Narrow"/>
        <family val="2"/>
      </rPr>
      <t xml:space="preserve">Objeto: </t>
    </r>
    <r>
      <rPr>
        <sz val="10"/>
        <rFont val="Arial Narrow"/>
        <family val="2"/>
      </rPr>
      <t>Prestar los servicios de apoyo logístico, para realizar el seminario “EVALUACIÓN DE LA GESTIÓN PROGRAMA FONIÑEZ”, el cual se desarrollará en la ciudad de Leticia (Amazonas) los días 2 y 3 de noviembre de 2017.</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</si>
  <si>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taller- seminario dirigido a las Cajas de Compensación Familiar para exponer los casos exitosos frente a la implementación de los servicios sociales prestados. </t>
    </r>
    <r>
      <rPr>
        <b/>
        <sz val="10"/>
        <rFont val="Arial Narrow"/>
        <family val="2"/>
      </rPr>
      <t>Objeto:</t>
    </r>
    <r>
      <rPr>
        <sz val="10"/>
        <rFont val="Arial Narrow"/>
        <family val="2"/>
      </rPr>
      <t xml:space="preserve"> Prestar los servicios de apoyo y logística a la Superintendencia del Subsidio Familiar para realizar el "Seminario Impacto social de los proyectos de inversión de las Cajas de Compensación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</si>
  <si>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</si>
  <si>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Superintendencia del Subsidio Familiar en la realización del Seminario" IX ENCUENTRO NACIONAL DE ATENCIÓN E INTERACCIÓN CON EL CIUDADANO 2017"</t>
    </r>
  </si>
  <si>
    <t xml:space="preserve">JULIO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</si>
  <si>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</si>
  <si>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</si>
  <si>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</si>
  <si>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</si>
  <si>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</si>
  <si>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Contratar el alquiler de un (1) stand de 6m2 para la participación de la Superintendencia del Subsidio Familiar en la “GÓNDOLA 25 AÑOS 2017”, el cual se llevara a cabo en la ciudad de Cartagena de Indias, Centro de Convenciones Hotel las Américas los días 25, 26 y 27 de octubre de 2017.</t>
    </r>
  </si>
  <si>
    <t>Contratación directa (con ofertas)</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</si>
  <si>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Contratar el alquiler de un (1) stand de 6 m2, los días 26 y 27 de octubre de 2017, para la participación de la Superintendencia del Subsidio Familiar en el “29º Congreso “CAJAS DE COMPENSACIÓN FAMILIAR: BRAZO SOCIAL DE LAS EMPRESAS COLOMBIANAS” “Unidos por los Trabajadores y sus familias”, a celebrar en la ciudad de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</si>
  <si>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</si>
  <si>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</si>
  <si>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Contratar el desarrollo, ejecución y producción de actividades BTL, diseñando estrategias de información, comunicación y motivación, para promover el interés de la comunidad para ejercer el control social hacia las cajas de Compensación Familiar.</t>
    </r>
  </si>
  <si>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 1:</t>
    </r>
    <r>
      <rPr>
        <sz val="10"/>
        <rFont val="Arial Narrow"/>
        <family val="2"/>
      </rPr>
      <t xml:space="preserve"> Realizar, producir y emitir los programas audiovisuales. </t>
    </r>
    <r>
      <rPr>
        <b/>
        <sz val="10"/>
        <rFont val="Arial Narrow"/>
        <family val="2"/>
      </rPr>
      <t xml:space="preserve">Actividad 2: </t>
    </r>
    <r>
      <rPr>
        <sz val="10"/>
        <rFont val="Arial Narrow"/>
        <family val="2"/>
      </rPr>
      <t xml:space="preserve">Promocionar mediante capsulas informativas los servicios y funciones de la SSF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Superintendencia de Subsidio Familiar.</t>
    </r>
  </si>
  <si>
    <t>8 meses Y 20 días</t>
  </si>
  <si>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 xml:space="preserve">Objeto: </t>
    </r>
    <r>
      <rPr>
        <sz val="10"/>
        <rFont val="Arial Narrow"/>
        <family val="2"/>
      </rPr>
      <t>Divulgar y socializar  las funciones de Inspección, Vigilancia y Control de la Superintendencia del Subsidio Familiar y los Derechos y Deberes de los afiliados frente al Sistema de Subsidio Familiar.</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</si>
  <si>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</si>
  <si>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</si>
  <si>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 1:</t>
    </r>
    <r>
      <rPr>
        <sz val="10"/>
        <rFont val="Arial Narrow"/>
        <family val="2"/>
      </rPr>
      <t xml:space="preserve"> Realizar campañas publicitarias. </t>
    </r>
    <r>
      <rPr>
        <b/>
        <sz val="10"/>
        <rFont val="Arial Narrow"/>
        <family val="2"/>
      </rPr>
      <t xml:space="preserve">PI - FORTALECIMIENTO Y ACTUALIZACIÓN DE MECANISMOS DE ATENCIÓN PARA MEJORAR LA CALIDAD Y EFICIENCIA EN LA PRESTACIÓN DEL SERVICIO AL USURIO NACIONAL. Actividad2: </t>
    </r>
    <r>
      <rPr>
        <sz val="10"/>
        <rFont val="Arial Narrow"/>
        <family val="2"/>
      </rPr>
      <t xml:space="preserve"> Promover la utilización de los Buzones Virtuales hacia los Ciudadanos. </t>
    </r>
    <r>
      <rPr>
        <b/>
        <sz val="10"/>
        <rFont val="Arial Narrow"/>
        <family val="2"/>
      </rPr>
      <t>Objeto:</t>
    </r>
    <r>
      <rPr>
        <sz val="10"/>
        <rFont val="Arial Narrow"/>
        <family val="2"/>
      </rPr>
      <t xml:space="preserve"> Diseñar y crear campañas publicitarias para divulgar las funciones de Inspección, Vigilancia y Control de la Superintendencia del Subsidio Familiar, mediante la Audiencia Pública de Rendición de Cuentas, y promocionar la utilización de los canales de atención al ciudadano, entre estos, los Buzones Virtuales</t>
    </r>
  </si>
  <si>
    <t>JOHN GAVIRIA MARIN y DIANA KARIME VELEZ
Profesionales Especializados - Despacho; Jefe Oficina de Protección al Usuario SSF
Teléfono: 3487800 
jgaviriam@ssf.gov.co; dvelezg@ssf.gov.co</t>
  </si>
  <si>
    <r>
      <rPr>
        <b/>
        <sz val="10"/>
        <rFont val="Arial Narrow"/>
        <family val="2"/>
      </rPr>
      <t>PI - FORTALECIMIENTO EN LA DIVULGACION Y MANEJO DE LAS COMIUNICACIONES DE LA SUPERINTENDENCIA DEL SUBSIDIO FAMILIAR Actividad 1:</t>
    </r>
    <r>
      <rPr>
        <sz val="10"/>
        <rFont val="Arial Narrow"/>
        <family val="2"/>
      </rPr>
      <t xml:space="preserve"> Actualizar la estrategia de comunicación institucional. </t>
    </r>
    <r>
      <rPr>
        <b/>
        <sz val="10"/>
        <rFont val="Arial Narrow"/>
        <family val="2"/>
      </rPr>
      <t xml:space="preserve">Actividad 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</si>
  <si>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PI - FORTALECIMIENTO EN LA DIVULGACION Y MANEJO DE LAS COMIUNICACIONES DE LA SUPERINTENDENCIA DEL SUBSIDIO FAMILIAR.  Actividad 1:</t>
    </r>
    <r>
      <rPr>
        <sz val="10"/>
        <rFont val="Arial Narrow"/>
        <family val="2"/>
      </rPr>
      <t xml:space="preserve"> Realizar la publicación de piezas informativas, promocionales y/o didácticas de las funciones de IVC, derechos y deberes de los ciudadanos y normatividad del Sistema del Subsidio Familiar.</t>
    </r>
    <r>
      <rPr>
        <b/>
        <sz val="10"/>
        <rFont val="Arial Narrow"/>
        <family val="2"/>
      </rPr>
      <t xml:space="preserve">Actividad 2: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</si>
  <si>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80101507; 4323200; 81102700; 80101604; 80101510</t>
  </si>
  <si>
    <r>
      <rPr>
        <b/>
        <sz val="10"/>
        <rFont val="Arial Narrow"/>
        <family val="2"/>
      </rPr>
      <t>PI - IMPLEMENTACIÓN, SOSTENIBILIDAD Y GESTIÓN DE LAS TICS EN LA SUPERINTENDENCIA DEL SUBSIDIO FAMILIAR BAJO EL MODELO DE ARQUITECTURA EMPRESARIAL (AE), NACIONAL. Actividad 1:</t>
    </r>
    <r>
      <rPr>
        <sz val="10"/>
        <rFont val="Arial Narrow"/>
        <family val="2"/>
      </rPr>
      <t xml:space="preserve"> Optimizar la gestión de los datos. </t>
    </r>
    <r>
      <rPr>
        <b/>
        <sz val="10"/>
        <rFont val="Arial Narrow"/>
        <family val="2"/>
      </rPr>
      <t xml:space="preserve">Actividad 2: </t>
    </r>
    <r>
      <rPr>
        <sz val="10"/>
        <rFont val="Arial Narrow"/>
        <family val="2"/>
      </rPr>
      <t xml:space="preserve">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Fortalecimiento de los procesos y procedimientos para la optimización de los bancos de datos de los sistemas de información  que soportan las actividades de Inspección, Vigilancia y Control, y la implementación  de procesos e instrumentos de auditoria de TIC como soporte a la función IVC de la Superintendencia  del Subsidio Familiar.</t>
    </r>
  </si>
  <si>
    <t>Contratación directa</t>
  </si>
  <si>
    <t>80101604;80101500;80101507.</t>
  </si>
  <si>
    <r>
      <rPr>
        <b/>
        <sz val="10"/>
        <rFont val="Arial Narrow"/>
        <family val="2"/>
      </rPr>
      <t xml:space="preserve">PI - IMPLEMENTACIÓN, SOSTENIBILIDAD Y GESTIÓN DE LAS TICS EN LA SUPERINTENDENCIA DEL SUBSIDIO FAMILIAR BAJO EL MODELO DE ARQUITECTURA EMPRESARIAL (AE), NACIONAL. Actividad 1:  </t>
    </r>
    <r>
      <rPr>
        <sz val="10"/>
        <rFont val="Arial Narrow"/>
        <family val="2"/>
      </rPr>
      <t xml:space="preserve">Sostener y actualizar los componentes del sistema Integrado del Subsidio Familiar. </t>
    </r>
    <r>
      <rPr>
        <b/>
        <sz val="10"/>
        <rFont val="Arial Narrow"/>
        <family val="2"/>
      </rPr>
      <t>Actividad 2:</t>
    </r>
    <r>
      <rPr>
        <sz val="10"/>
        <rFont val="Arial Narrow"/>
        <family val="2"/>
      </rPr>
      <t xml:space="preserve">  Diseñar  e  Implementar procesos  de gobernabilidad  de  las TIC. </t>
    </r>
    <r>
      <rPr>
        <b/>
        <sz val="10"/>
        <rFont val="Arial Narrow"/>
        <family val="2"/>
      </rPr>
      <t>Objeto:</t>
    </r>
    <r>
      <rPr>
        <sz val="10"/>
        <rFont val="Arial Narrow"/>
        <family val="2"/>
      </rPr>
      <t xml:space="preserve"> Realizar la implementación de instrumentos y procesos de gobernabilidad de TI y la ampliación de controles de ISO:27001, correspondiente a la Cuarta Fase del Plan de Gestión de Seguridad de la Información (PGSI), con la implementación, revisión y mejora continua de los existentes, para el fortalecimiento de la Arquitectura Empresarial de la Superintendencia de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</si>
  <si>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</si>
  <si>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</si>
  <si>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</si>
  <si>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</si>
  <si>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81111500; 81111800; 81112200; 81161500</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</si>
  <si>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el servicio de mantenimiento, soporte técnico y/o parametrización, desarrollos e implementación de nuevos requerimientos y/o integraciones a la solución de control de acceso y al sistema de captura de eventos, mediante la modalidad de bolsa de horas,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</si>
  <si>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</si>
  <si>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</si>
  <si>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soporte técnico y mantenimiento preventivo y/o correctivo en su infraestructura tecnológica para Kioscos interactivos de atención al ciudadano, incluyendo repuestos ubicados en 5 (cinco) cajas de compensación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</si>
  <si>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</si>
  <si>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</si>
  <si>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t>43211500;43211600;43212100</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</si>
  <si>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ininterrumpida) y el mantenimiento preventivo de tres (3) aires acondicionados de la Superintendencia del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</si>
  <si>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</si>
  <si>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</si>
  <si>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</si>
  <si>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</si>
  <si>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</si>
  <si>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</si>
  <si>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Superintendencia del Subsidio Familiar en el mantenimiento, actualización y soporte del sistema SIREVAC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</si>
  <si>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</si>
  <si>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r>
      <t xml:space="preserve">PI -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</si>
  <si>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</si>
  <si>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</si>
  <si>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</si>
  <si>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</si>
  <si>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 xml:space="preserve">ABRIL  </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</si>
  <si>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</si>
  <si>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r>
      <rPr>
        <b/>
        <sz val="10"/>
        <rFont val="Arial Narrow"/>
        <family val="2"/>
      </rPr>
      <t>PI - IMPLEMENTACIÓN Y MEJORAMIENTO DEL SISTEMA INTEGRADO DE GESTIÓN DOCUMENTAL DE LA SSF. Actividad 1:</t>
    </r>
    <r>
      <rPr>
        <sz val="10"/>
        <rFont val="Arial Narrow"/>
        <family val="2"/>
      </rPr>
      <t xml:space="preserve"> Sostenimiento de las soluciones de Gestión Documental. </t>
    </r>
    <r>
      <rPr>
        <b/>
        <sz val="10"/>
        <rFont val="Arial Narrow"/>
        <family val="2"/>
      </rPr>
      <t>PI-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 2</t>
    </r>
    <r>
      <rPr>
        <sz val="10"/>
        <rFont val="Arial Narrow"/>
        <family val="2"/>
      </rPr>
      <t xml:space="preserve">: Fortalecer  la infraestructura tecnológica. </t>
    </r>
    <r>
      <rPr>
        <b/>
        <sz val="10"/>
        <rFont val="Arial Narrow"/>
        <family val="2"/>
      </rPr>
      <t>Objeto:</t>
    </r>
    <r>
      <rPr>
        <sz val="10"/>
        <rFont val="Arial Narrow"/>
        <family val="2"/>
      </rPr>
      <t xml:space="preserve"> Contratar los servicios de certificación digital abierta para el aseguramiento jurídico y técnico de las comunicaciones electrónicas emanadas por la Superintendencia de Subsidio Familiar</t>
    </r>
  </si>
  <si>
    <t>Selección abreviada subasta inversa</t>
  </si>
  <si>
    <t>DIANA MARCELA OSPINA FLOREZ y YADIRA LEÓN VARGAS
Coordinadora del Grupo de Gestión Administrativa y Documental Jefe Oficina Tecnologías de la Información y las Comunicaciones
Tel:3487800
dospinaf@ssf.gov.co y yleonv@ssf.gov.co</t>
  </si>
  <si>
    <t xml:space="preserve"> </t>
  </si>
  <si>
    <r>
      <rPr>
        <b/>
        <sz val="10"/>
        <rFont val="Arial Narrow"/>
        <family val="2"/>
      </rPr>
      <t>PI - DESARROLLO DE COMPETENCIAS TÉCNICAS Y COMPORTAMENTALES DE LOS FUNCIONARIOS DE LA SUPERINTENDENCIA DEL SUBSIDIO FAMILIAR BOGOTÁ. Actividad:</t>
    </r>
    <r>
      <rPr>
        <sz val="10"/>
        <rFont val="Arial Narrow"/>
        <family val="2"/>
      </rPr>
      <t xml:space="preserve"> Entrenar en el puesto de trabajo a los funcionarios de la entidad </t>
    </r>
    <r>
      <rPr>
        <b/>
        <sz val="10"/>
        <rFont val="Arial Narrow"/>
        <family val="2"/>
      </rPr>
      <t>Objeto:</t>
    </r>
    <r>
      <rPr>
        <sz val="10"/>
        <rFont val="Arial Narrow"/>
        <family val="2"/>
      </rPr>
      <t xml:space="preserve">  Inscripción de funcionarias al Taller de implementación ¿Cómo obtener los saldos iniciales a 1 de enero de 2018? (Resolución 533 de 2015) </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</si>
  <si>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a reaizarse en la ciudad de Cartagena de Indias, Hotel Hilton, los días 31 de agosto y 1 de septiembre de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</si>
</sst>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6" formatCode="&quot;$&quot;#,##0.00"/>
  </numFmts>
  <fonts count="16" x14ac:knownFonts="1">
    <font>
      <sz val="10"/>
      <name val="Arial"/>
      <family val="2"/>
    </font>
    <font>
      <sz val="10"/>
      <name val="Arial"/>
      <family val="2"/>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2"/>
      <color rgb="FFFF0000"/>
      <name val="Calibri"/>
      <family val="2"/>
    </font>
    <font>
      <b/>
      <sz val="10"/>
      <color rgb="FFFF0000"/>
      <name val="Times New Roman"/>
      <family val="1"/>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2" borderId="0" xfId="0" applyFont="1" applyFill="1" applyAlignment="1">
      <alignment wrapText="1"/>
    </xf>
    <xf numFmtId="0" fontId="3" fillId="2" borderId="0" xfId="0" applyFont="1" applyFill="1" applyAlignment="1">
      <alignment wrapText="1"/>
    </xf>
    <xf numFmtId="0" fontId="4" fillId="0" borderId="0" xfId="0" applyFont="1" applyAlignment="1">
      <alignment horizontal="left"/>
    </xf>
    <xf numFmtId="0" fontId="3" fillId="0" borderId="0" xfId="0" applyFont="1" applyAlignment="1">
      <alignment wrapText="1"/>
    </xf>
    <xf numFmtId="0" fontId="5" fillId="0" borderId="1" xfId="0" applyFont="1" applyBorder="1" applyAlignment="1">
      <alignment horizontal="left" wrapText="1"/>
    </xf>
    <xf numFmtId="0" fontId="3" fillId="0" borderId="2" xfId="0" applyFont="1" applyBorder="1" applyAlignment="1">
      <alignment wrapText="1"/>
    </xf>
    <xf numFmtId="0" fontId="5" fillId="0" borderId="3" xfId="0" applyFont="1" applyBorder="1" applyAlignment="1">
      <alignment wrapText="1"/>
    </xf>
    <xf numFmtId="0" fontId="3" fillId="0" borderId="4" xfId="0" applyFont="1" applyBorder="1" applyAlignment="1">
      <alignment wrapText="1"/>
    </xf>
    <xf numFmtId="0" fontId="3" fillId="0" borderId="4" xfId="0" quotePrefix="1" applyFont="1" applyBorder="1" applyAlignment="1">
      <alignment horizontal="left" wrapText="1"/>
    </xf>
    <xf numFmtId="0" fontId="7" fillId="0" borderId="4" xfId="2" quotePrefix="1" applyFont="1" applyBorder="1" applyAlignment="1">
      <alignment wrapText="1"/>
    </xf>
    <xf numFmtId="0" fontId="5" fillId="0" borderId="3" xfId="0" applyFont="1" applyBorder="1" applyAlignment="1">
      <alignment vertical="center" wrapText="1"/>
    </xf>
    <xf numFmtId="0" fontId="3" fillId="0" borderId="4" xfId="0" applyFont="1" applyBorder="1" applyAlignment="1">
      <alignment vertical="center" wrapText="1"/>
    </xf>
    <xf numFmtId="164" fontId="3" fillId="0" borderId="4" xfId="1" quotePrefix="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4" fontId="2" fillId="2" borderId="0" xfId="0" applyNumberFormat="1" applyFont="1" applyFill="1" applyAlignment="1">
      <alignment wrapText="1"/>
    </xf>
    <xf numFmtId="0" fontId="5" fillId="0" borderId="5" xfId="0" applyFont="1" applyBorder="1" applyAlignment="1">
      <alignment horizontal="left" wrapText="1"/>
    </xf>
    <xf numFmtId="14" fontId="3" fillId="0" borderId="6" xfId="0" applyNumberFormat="1" applyFont="1" applyBorder="1" applyAlignment="1">
      <alignment vertical="center" wrapText="1"/>
    </xf>
    <xf numFmtId="0" fontId="10" fillId="4" borderId="7" xfId="3" applyFont="1" applyFill="1" applyBorder="1" applyAlignment="1" applyProtection="1">
      <alignment horizontal="center" vertical="center" wrapText="1"/>
    </xf>
    <xf numFmtId="2" fontId="3" fillId="0" borderId="7" xfId="4" applyNumberFormat="1"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49" fontId="3" fillId="0" borderId="7" xfId="4" applyFont="1" applyFill="1" applyBorder="1" applyAlignment="1" applyProtection="1">
      <alignment horizontal="left" vertical="center" wrapText="1"/>
    </xf>
    <xf numFmtId="164" fontId="3" fillId="0" borderId="7" xfId="1" applyNumberFormat="1" applyFont="1" applyFill="1" applyBorder="1" applyAlignment="1">
      <alignment vertical="center" wrapText="1"/>
    </xf>
    <xf numFmtId="0" fontId="3" fillId="0" borderId="7" xfId="0" applyFont="1" applyFill="1" applyBorder="1" applyAlignment="1">
      <alignment horizontal="center" vertical="center" wrapText="1"/>
    </xf>
    <xf numFmtId="1" fontId="3" fillId="0" borderId="7" xfId="4" applyNumberFormat="1" applyFont="1" applyFill="1" applyBorder="1" applyAlignment="1" applyProtection="1">
      <alignment horizontal="left" vertical="center" wrapText="1"/>
      <protection locked="0"/>
    </xf>
    <xf numFmtId="0" fontId="3" fillId="0" borderId="7" xfId="4" applyNumberFormat="1" applyFont="1" applyFill="1" applyBorder="1" applyAlignment="1" applyProtection="1">
      <alignment horizontal="left" vertical="center" wrapText="1"/>
      <protection locked="0"/>
    </xf>
    <xf numFmtId="164" fontId="3" fillId="0" borderId="7" xfId="1" applyNumberFormat="1"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0" fontId="3" fillId="0" borderId="0" xfId="0" applyFont="1" applyFill="1" applyAlignment="1">
      <alignment wrapText="1"/>
    </xf>
    <xf numFmtId="164" fontId="3" fillId="0" borderId="7" xfId="5"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1" fillId="0" borderId="0" xfId="0" applyFont="1" applyFill="1"/>
    <xf numFmtId="164" fontId="3" fillId="0" borderId="8" xfId="6" applyNumberFormat="1" applyFont="1" applyFill="1" applyBorder="1" applyAlignment="1">
      <alignment vertical="center" wrapText="1"/>
    </xf>
    <xf numFmtId="0" fontId="0" fillId="0" borderId="0" xfId="0" applyFill="1"/>
    <xf numFmtId="0" fontId="3" fillId="0" borderId="8" xfId="4" applyNumberFormat="1"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164" fontId="3" fillId="0" borderId="8" xfId="1" applyNumberFormat="1" applyFont="1" applyFill="1" applyBorder="1" applyAlignment="1">
      <alignment vertical="center" wrapText="1"/>
    </xf>
    <xf numFmtId="0" fontId="3" fillId="0" borderId="8" xfId="0" applyFont="1" applyFill="1" applyBorder="1" applyAlignment="1">
      <alignment horizontal="center" vertical="center" wrapText="1"/>
    </xf>
    <xf numFmtId="1" fontId="3" fillId="0" borderId="8" xfId="4" applyNumberFormat="1" applyFont="1" applyFill="1" applyBorder="1" applyAlignment="1" applyProtection="1">
      <alignment horizontal="left" vertical="center" wrapText="1"/>
      <protection locked="0"/>
    </xf>
    <xf numFmtId="2" fontId="3" fillId="0" borderId="10" xfId="4" applyNumberFormat="1" applyFont="1" applyFill="1" applyBorder="1" applyAlignment="1" applyProtection="1">
      <alignment horizontal="left" vertical="center" wrapText="1"/>
      <protection locked="0"/>
    </xf>
    <xf numFmtId="0" fontId="3" fillId="0" borderId="10" xfId="0" applyFont="1" applyFill="1" applyBorder="1" applyAlignment="1">
      <alignment vertical="center" wrapText="1"/>
    </xf>
    <xf numFmtId="49" fontId="3" fillId="0" borderId="10" xfId="4" applyFont="1" applyFill="1" applyBorder="1" applyAlignment="1" applyProtection="1">
      <alignment horizontal="left" vertical="center" wrapText="1"/>
    </xf>
    <xf numFmtId="164" fontId="3" fillId="0" borderId="10" xfId="1" applyNumberFormat="1" applyFont="1" applyFill="1" applyBorder="1" applyAlignment="1">
      <alignment vertical="center" wrapText="1"/>
    </xf>
    <xf numFmtId="0" fontId="3" fillId="0" borderId="10" xfId="0" applyFont="1" applyFill="1" applyBorder="1" applyAlignment="1">
      <alignment horizontal="center" vertical="center" wrapText="1"/>
    </xf>
    <xf numFmtId="49" fontId="3" fillId="0" borderId="8" xfId="4" applyFont="1" applyFill="1" applyBorder="1" applyAlignment="1" applyProtection="1">
      <alignment horizontal="left" vertical="center" wrapText="1"/>
    </xf>
    <xf numFmtId="0" fontId="8" fillId="0" borderId="7" xfId="0" applyFont="1" applyFill="1" applyBorder="1" applyAlignment="1">
      <alignment vertical="center" wrapText="1"/>
    </xf>
    <xf numFmtId="1" fontId="3" fillId="0" borderId="7" xfId="0" applyNumberFormat="1" applyFont="1" applyFill="1" applyBorder="1" applyAlignment="1">
      <alignment horizontal="left" vertical="center" wrapText="1"/>
    </xf>
    <xf numFmtId="2" fontId="3" fillId="0" borderId="7" xfId="0" applyNumberFormat="1" applyFont="1" applyFill="1" applyBorder="1" applyAlignment="1">
      <alignment horizontal="left" vertical="center" wrapText="1"/>
    </xf>
    <xf numFmtId="1" fontId="3" fillId="0" borderId="8" xfId="0" applyNumberFormat="1" applyFont="1" applyFill="1" applyBorder="1" applyAlignment="1">
      <alignment horizontal="left" vertical="center" wrapText="1"/>
    </xf>
    <xf numFmtId="0" fontId="8" fillId="0" borderId="8" xfId="0" applyFont="1" applyFill="1" applyBorder="1" applyAlignment="1">
      <alignment vertical="center" wrapText="1"/>
    </xf>
    <xf numFmtId="1" fontId="3" fillId="0" borderId="10" xfId="4" applyNumberFormat="1" applyFont="1" applyFill="1" applyBorder="1" applyAlignment="1" applyProtection="1">
      <alignment horizontal="left" vertical="center" wrapText="1"/>
      <protection locked="0"/>
    </xf>
    <xf numFmtId="0" fontId="3" fillId="0" borderId="0" xfId="0" applyFont="1" applyAlignment="1">
      <alignment vertical="center" wrapText="1"/>
    </xf>
    <xf numFmtId="166" fontId="0" fillId="0" borderId="0" xfId="0" applyNumberFormat="1"/>
    <xf numFmtId="0" fontId="12" fillId="0" borderId="0" xfId="0" applyFont="1" applyAlignment="1">
      <alignment vertical="center" wrapText="1"/>
    </xf>
    <xf numFmtId="0" fontId="13" fillId="0" borderId="0" xfId="0" applyFont="1" applyAlignment="1">
      <alignment vertical="center" wrapText="1"/>
    </xf>
    <xf numFmtId="165" fontId="8" fillId="0" borderId="7" xfId="0" applyNumberFormat="1" applyFont="1" applyFill="1" applyBorder="1" applyAlignment="1">
      <alignment wrapText="1"/>
    </xf>
    <xf numFmtId="49" fontId="3" fillId="0" borderId="9" xfId="4" applyFont="1" applyFill="1" applyBorder="1" applyAlignment="1" applyProtection="1">
      <alignment horizontal="left" vertical="center"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K165"/>
  <sheetViews>
    <sheetView tabSelected="1" topLeftCell="A13" zoomScale="96" zoomScaleNormal="96" workbookViewId="0">
      <selection activeCell="B69" sqref="B69"/>
    </sheetView>
  </sheetViews>
  <sheetFormatPr baseColWidth="10" defaultRowHeight="12.75" x14ac:dyDescent="0.2"/>
  <cols>
    <col min="1" max="1" width="24" customWidth="1"/>
    <col min="2" max="2" width="74" customWidth="1"/>
    <col min="3" max="3" width="16.42578125" customWidth="1"/>
    <col min="4" max="4" width="13.5703125" customWidth="1"/>
    <col min="5" max="5" width="17.7109375" customWidth="1"/>
    <col min="6" max="6" width="20.5703125" customWidth="1"/>
    <col min="7" max="7" width="16" customWidth="1"/>
    <col min="8" max="8" width="14.5703125" customWidth="1"/>
    <col min="9" max="9" width="12.5703125" customWidth="1"/>
    <col min="10" max="10" width="17.7109375" customWidth="1"/>
    <col min="11" max="11" width="45.42578125" customWidth="1"/>
  </cols>
  <sheetData>
    <row r="1" spans="1:11" x14ac:dyDescent="0.2">
      <c r="A1" s="1"/>
      <c r="B1" s="2"/>
      <c r="C1" s="1"/>
      <c r="D1" s="1"/>
      <c r="E1" s="1"/>
      <c r="F1" s="1"/>
      <c r="G1" s="1"/>
      <c r="H1" s="1"/>
      <c r="I1" s="1"/>
      <c r="J1" s="1"/>
      <c r="K1" s="1"/>
    </row>
    <row r="2" spans="1:11" x14ac:dyDescent="0.2">
      <c r="A2" s="3" t="s">
        <v>0</v>
      </c>
      <c r="B2" s="4"/>
      <c r="C2" s="1"/>
      <c r="D2" s="1"/>
      <c r="E2" s="1"/>
      <c r="F2" s="1"/>
      <c r="G2" s="1"/>
      <c r="H2" s="1"/>
      <c r="I2" s="1"/>
      <c r="J2" s="1"/>
      <c r="K2" s="1"/>
    </row>
    <row r="3" spans="1:11" x14ac:dyDescent="0.2">
      <c r="A3" s="3"/>
      <c r="B3" s="4"/>
      <c r="C3" s="1"/>
      <c r="D3" s="1"/>
      <c r="E3" s="1"/>
      <c r="F3" s="1"/>
      <c r="G3" s="1"/>
      <c r="H3" s="1"/>
      <c r="I3" s="1"/>
      <c r="J3" s="1"/>
      <c r="K3" s="1"/>
    </row>
    <row r="4" spans="1:11" ht="13.5" thickBot="1" x14ac:dyDescent="0.25">
      <c r="A4" s="3" t="s">
        <v>1</v>
      </c>
      <c r="B4" s="4"/>
      <c r="C4" s="1"/>
      <c r="D4" s="1"/>
      <c r="E4" s="1"/>
      <c r="F4" s="1"/>
      <c r="G4" s="1"/>
      <c r="H4" s="1"/>
      <c r="I4" s="1"/>
      <c r="J4" s="1"/>
      <c r="K4" s="1"/>
    </row>
    <row r="5" spans="1:11" x14ac:dyDescent="0.2">
      <c r="A5" s="5" t="s">
        <v>2</v>
      </c>
      <c r="B5" s="6" t="s">
        <v>3</v>
      </c>
      <c r="C5" s="1"/>
      <c r="D5" s="1"/>
      <c r="E5" s="1"/>
      <c r="F5" s="1"/>
      <c r="G5" s="1"/>
      <c r="H5" s="1"/>
      <c r="I5" s="1"/>
      <c r="J5" s="1"/>
      <c r="K5" s="1"/>
    </row>
    <row r="6" spans="1:11" x14ac:dyDescent="0.2">
      <c r="A6" s="7" t="s">
        <v>4</v>
      </c>
      <c r="B6" s="8" t="s">
        <v>5</v>
      </c>
      <c r="C6" s="1"/>
      <c r="D6" s="1"/>
      <c r="E6" s="1"/>
      <c r="F6" s="1"/>
      <c r="G6" s="1"/>
      <c r="H6" s="1"/>
      <c r="I6" s="1"/>
      <c r="J6" s="1"/>
      <c r="K6" s="1"/>
    </row>
    <row r="7" spans="1:11" x14ac:dyDescent="0.2">
      <c r="A7" s="7" t="s">
        <v>6</v>
      </c>
      <c r="B7" s="9">
        <v>3487800</v>
      </c>
      <c r="C7" s="1"/>
      <c r="D7" s="1"/>
      <c r="E7" s="1"/>
      <c r="F7" s="1"/>
      <c r="G7" s="1"/>
      <c r="H7" s="1"/>
      <c r="I7" s="1"/>
      <c r="J7" s="1"/>
      <c r="K7" s="1"/>
    </row>
    <row r="8" spans="1:11" x14ac:dyDescent="0.2">
      <c r="A8" s="7" t="s">
        <v>7</v>
      </c>
      <c r="B8" s="10" t="s">
        <v>8</v>
      </c>
      <c r="C8" s="1"/>
      <c r="D8" s="1"/>
      <c r="E8" s="1"/>
      <c r="F8" s="1"/>
      <c r="G8" s="1"/>
      <c r="H8" s="1"/>
      <c r="I8" s="1"/>
      <c r="J8" s="1"/>
      <c r="K8" s="1"/>
    </row>
    <row r="9" spans="1:11" ht="153" x14ac:dyDescent="0.2">
      <c r="A9" s="11" t="s">
        <v>9</v>
      </c>
      <c r="B9" s="8" t="s">
        <v>10</v>
      </c>
      <c r="C9" s="1"/>
      <c r="D9" s="1"/>
      <c r="E9" s="1"/>
      <c r="F9" s="1"/>
      <c r="G9" s="1"/>
      <c r="H9" s="1"/>
      <c r="I9" s="1"/>
      <c r="J9" s="1"/>
      <c r="K9" s="1"/>
    </row>
    <row r="10" spans="1:11" ht="38.25" x14ac:dyDescent="0.2">
      <c r="A10" s="11" t="s">
        <v>11</v>
      </c>
      <c r="B10" s="8" t="s">
        <v>12</v>
      </c>
      <c r="C10" s="1"/>
      <c r="D10" s="1"/>
      <c r="E10" s="1"/>
      <c r="F10" s="1"/>
      <c r="G10" s="1"/>
      <c r="H10" s="1"/>
      <c r="I10" s="1"/>
      <c r="J10" s="1"/>
      <c r="K10" s="1"/>
    </row>
    <row r="11" spans="1:11" x14ac:dyDescent="0.2">
      <c r="A11" s="7" t="s">
        <v>13</v>
      </c>
      <c r="B11" s="12" t="s">
        <v>14</v>
      </c>
      <c r="C11" s="1"/>
      <c r="D11" s="1"/>
      <c r="E11" s="1"/>
      <c r="F11" s="1"/>
      <c r="G11" s="1"/>
      <c r="H11" s="1"/>
      <c r="I11" s="1"/>
      <c r="J11" s="1"/>
      <c r="K11" s="1"/>
    </row>
    <row r="12" spans="1:11" x14ac:dyDescent="0.2">
      <c r="A12" s="11" t="s">
        <v>15</v>
      </c>
      <c r="B12" s="13">
        <f>G161</f>
        <v>9970420899.4199982</v>
      </c>
      <c r="C12" s="1"/>
      <c r="D12" s="1"/>
      <c r="E12" s="1"/>
      <c r="F12" s="1"/>
      <c r="G12" s="1"/>
      <c r="H12" s="1"/>
      <c r="I12" s="1"/>
      <c r="J12" s="1"/>
      <c r="K12" s="1"/>
    </row>
    <row r="13" spans="1:11" ht="27.75" customHeight="1" x14ac:dyDescent="0.2">
      <c r="A13" s="11" t="s">
        <v>16</v>
      </c>
      <c r="B13" s="14">
        <v>206560760</v>
      </c>
      <c r="C13" s="1"/>
      <c r="D13" s="1"/>
      <c r="E13" s="1"/>
      <c r="F13" s="1"/>
      <c r="G13" s="1"/>
      <c r="H13" s="1"/>
      <c r="I13" s="1"/>
      <c r="J13" s="1"/>
      <c r="K13" s="1"/>
    </row>
    <row r="14" spans="1:11" ht="28.5" customHeight="1" x14ac:dyDescent="0.2">
      <c r="A14" s="11" t="s">
        <v>17</v>
      </c>
      <c r="B14" s="15">
        <v>20656076</v>
      </c>
      <c r="C14" s="1"/>
      <c r="D14" s="1"/>
      <c r="E14" s="1"/>
      <c r="F14" s="1"/>
      <c r="G14" s="16"/>
      <c r="H14" s="1"/>
      <c r="I14" s="1"/>
      <c r="J14" s="1"/>
      <c r="K14" s="1"/>
    </row>
    <row r="15" spans="1:11" ht="26.25" customHeight="1" thickBot="1" x14ac:dyDescent="0.25">
      <c r="A15" s="17" t="s">
        <v>18</v>
      </c>
      <c r="B15" s="18">
        <v>43066</v>
      </c>
      <c r="C15" s="1"/>
      <c r="D15" s="1"/>
      <c r="E15" s="1"/>
      <c r="F15" s="1"/>
      <c r="G15" s="16"/>
      <c r="H15" s="1"/>
      <c r="I15" s="1"/>
      <c r="J15" s="1"/>
      <c r="K15" s="1"/>
    </row>
    <row r="16" spans="1:11" ht="15" customHeight="1" x14ac:dyDescent="0.2">
      <c r="A16" s="1"/>
      <c r="B16" s="2"/>
      <c r="C16" s="1"/>
      <c r="D16" s="1"/>
      <c r="E16" s="1"/>
      <c r="F16" s="1"/>
      <c r="G16" s="1"/>
      <c r="H16" s="1"/>
      <c r="I16" s="1"/>
      <c r="J16" s="1"/>
      <c r="K16" s="1"/>
    </row>
    <row r="17" spans="1:11" ht="6" customHeight="1" x14ac:dyDescent="0.2">
      <c r="A17" s="2"/>
      <c r="B17" s="2"/>
      <c r="C17" s="2"/>
      <c r="D17" s="2"/>
      <c r="E17" s="2"/>
      <c r="F17" s="2"/>
      <c r="G17" s="2"/>
      <c r="H17" s="2"/>
      <c r="I17" s="2"/>
      <c r="J17" s="2"/>
      <c r="K17" s="2"/>
    </row>
    <row r="18" spans="1:11" ht="47.25" customHeight="1" x14ac:dyDescent="0.2">
      <c r="A18" s="19" t="s">
        <v>19</v>
      </c>
      <c r="B18" s="19" t="s">
        <v>20</v>
      </c>
      <c r="C18" s="19" t="s">
        <v>21</v>
      </c>
      <c r="D18" s="19" t="s">
        <v>22</v>
      </c>
      <c r="E18" s="19" t="s">
        <v>23</v>
      </c>
      <c r="F18" s="19" t="s">
        <v>24</v>
      </c>
      <c r="G18" s="19" t="s">
        <v>25</v>
      </c>
      <c r="H18" s="19" t="s">
        <v>26</v>
      </c>
      <c r="I18" s="19" t="s">
        <v>27</v>
      </c>
      <c r="J18" s="19" t="s">
        <v>28</v>
      </c>
      <c r="K18" s="19" t="s">
        <v>29</v>
      </c>
    </row>
    <row r="19" spans="1:11" s="32" customFormat="1" ht="71.25" hidden="1" customHeight="1" x14ac:dyDescent="0.2">
      <c r="A19" s="20" t="s">
        <v>30</v>
      </c>
      <c r="B19" s="21" t="s">
        <v>31</v>
      </c>
      <c r="C19" s="24" t="s">
        <v>32</v>
      </c>
      <c r="D19" s="24" t="s">
        <v>33</v>
      </c>
      <c r="E19" s="22" t="s">
        <v>34</v>
      </c>
      <c r="F19" s="21" t="s">
        <v>35</v>
      </c>
      <c r="G19" s="23">
        <f>437907.22+148036+1118124+2934072.83</f>
        <v>4638140.05</v>
      </c>
      <c r="H19" s="23">
        <f>437907.22+148036+1118124+2934072.83</f>
        <v>4638140.05</v>
      </c>
      <c r="I19" s="24" t="s">
        <v>36</v>
      </c>
      <c r="J19" s="24" t="s">
        <v>37</v>
      </c>
      <c r="K19" s="21" t="s">
        <v>38</v>
      </c>
    </row>
    <row r="20" spans="1:11" s="32" customFormat="1" ht="48.75" hidden="1" customHeight="1" x14ac:dyDescent="0.2">
      <c r="A20" s="25">
        <v>32101600</v>
      </c>
      <c r="B20" s="21" t="s">
        <v>39</v>
      </c>
      <c r="C20" s="24" t="s">
        <v>40</v>
      </c>
      <c r="D20" s="24" t="s">
        <v>41</v>
      </c>
      <c r="E20" s="22" t="s">
        <v>42</v>
      </c>
      <c r="F20" s="21" t="s">
        <v>35</v>
      </c>
      <c r="G20" s="23">
        <v>6000000</v>
      </c>
      <c r="H20" s="23">
        <v>6000000</v>
      </c>
      <c r="I20" s="24" t="s">
        <v>36</v>
      </c>
      <c r="J20" s="24" t="s">
        <v>37</v>
      </c>
      <c r="K20" s="21" t="s">
        <v>38</v>
      </c>
    </row>
    <row r="21" spans="1:11" s="32" customFormat="1" ht="48.75" hidden="1" customHeight="1" x14ac:dyDescent="0.2">
      <c r="A21" s="26">
        <v>72101506</v>
      </c>
      <c r="B21" s="21" t="s">
        <v>43</v>
      </c>
      <c r="C21" s="24" t="s">
        <v>40</v>
      </c>
      <c r="D21" s="24" t="s">
        <v>44</v>
      </c>
      <c r="E21" s="22" t="s">
        <v>45</v>
      </c>
      <c r="F21" s="21" t="s">
        <v>35</v>
      </c>
      <c r="G21" s="27">
        <v>15000000</v>
      </c>
      <c r="H21" s="27">
        <v>15000000</v>
      </c>
      <c r="I21" s="24" t="s">
        <v>36</v>
      </c>
      <c r="J21" s="24" t="s">
        <v>37</v>
      </c>
      <c r="K21" s="21" t="s">
        <v>38</v>
      </c>
    </row>
    <row r="22" spans="1:11" s="32" customFormat="1" ht="51" hidden="1" customHeight="1" x14ac:dyDescent="0.2">
      <c r="A22" s="25">
        <v>46191600</v>
      </c>
      <c r="B22" s="21" t="s">
        <v>46</v>
      </c>
      <c r="C22" s="24" t="s">
        <v>32</v>
      </c>
      <c r="D22" s="24" t="s">
        <v>33</v>
      </c>
      <c r="E22" s="22" t="s">
        <v>42</v>
      </c>
      <c r="F22" s="21" t="s">
        <v>35</v>
      </c>
      <c r="G22" s="23">
        <v>10000000</v>
      </c>
      <c r="H22" s="23">
        <v>10000000</v>
      </c>
      <c r="I22" s="24" t="s">
        <v>36</v>
      </c>
      <c r="J22" s="24" t="s">
        <v>37</v>
      </c>
      <c r="K22" s="21" t="s">
        <v>38</v>
      </c>
    </row>
    <row r="23" spans="1:11" s="32" customFormat="1" ht="51" hidden="1" customHeight="1" x14ac:dyDescent="0.2">
      <c r="A23" s="25">
        <v>78181500</v>
      </c>
      <c r="B23" s="21" t="s">
        <v>47</v>
      </c>
      <c r="C23" s="24" t="s">
        <v>48</v>
      </c>
      <c r="D23" s="24" t="s">
        <v>49</v>
      </c>
      <c r="E23" s="22" t="s">
        <v>42</v>
      </c>
      <c r="F23" s="21" t="s">
        <v>35</v>
      </c>
      <c r="G23" s="23">
        <v>14065410</v>
      </c>
      <c r="H23" s="23">
        <v>14065410</v>
      </c>
      <c r="I23" s="24" t="s">
        <v>36</v>
      </c>
      <c r="J23" s="24" t="s">
        <v>37</v>
      </c>
      <c r="K23" s="21" t="s">
        <v>38</v>
      </c>
    </row>
    <row r="24" spans="1:11" s="32" customFormat="1" ht="51" hidden="1" customHeight="1" x14ac:dyDescent="0.2">
      <c r="A24" s="25">
        <v>76111501</v>
      </c>
      <c r="B24" s="21" t="s">
        <v>50</v>
      </c>
      <c r="C24" s="24" t="s">
        <v>48</v>
      </c>
      <c r="D24" s="24" t="s">
        <v>51</v>
      </c>
      <c r="E24" s="22" t="s">
        <v>34</v>
      </c>
      <c r="F24" s="21" t="s">
        <v>35</v>
      </c>
      <c r="G24" s="27">
        <v>224912807.25</v>
      </c>
      <c r="H24" s="27">
        <v>224912807.25</v>
      </c>
      <c r="I24" s="24" t="s">
        <v>36</v>
      </c>
      <c r="J24" s="24" t="s">
        <v>37</v>
      </c>
      <c r="K24" s="21" t="s">
        <v>38</v>
      </c>
    </row>
    <row r="25" spans="1:11" s="32" customFormat="1" ht="63.75" hidden="1" customHeight="1" x14ac:dyDescent="0.2">
      <c r="A25" s="25">
        <v>92121500</v>
      </c>
      <c r="B25" s="21" t="s">
        <v>52</v>
      </c>
      <c r="C25" s="24" t="s">
        <v>40</v>
      </c>
      <c r="D25" s="24" t="s">
        <v>53</v>
      </c>
      <c r="E25" s="22" t="s">
        <v>54</v>
      </c>
      <c r="F25" s="21" t="s">
        <v>35</v>
      </c>
      <c r="G25" s="27">
        <v>115305701</v>
      </c>
      <c r="H25" s="27">
        <v>115305701</v>
      </c>
      <c r="I25" s="24" t="s">
        <v>36</v>
      </c>
      <c r="J25" s="24" t="s">
        <v>37</v>
      </c>
      <c r="K25" s="21" t="s">
        <v>38</v>
      </c>
    </row>
    <row r="26" spans="1:11" s="32" customFormat="1" ht="51" hidden="1" customHeight="1" x14ac:dyDescent="0.2">
      <c r="A26" s="25">
        <v>72154300</v>
      </c>
      <c r="B26" s="21" t="s">
        <v>55</v>
      </c>
      <c r="C26" s="24" t="s">
        <v>56</v>
      </c>
      <c r="D26" s="24" t="s">
        <v>51</v>
      </c>
      <c r="E26" s="22" t="s">
        <v>42</v>
      </c>
      <c r="F26" s="21" t="s">
        <v>35</v>
      </c>
      <c r="G26" s="27">
        <v>5094300</v>
      </c>
      <c r="H26" s="27">
        <v>5094300</v>
      </c>
      <c r="I26" s="24" t="s">
        <v>36</v>
      </c>
      <c r="J26" s="24" t="s">
        <v>37</v>
      </c>
      <c r="K26" s="21" t="s">
        <v>38</v>
      </c>
    </row>
    <row r="27" spans="1:11" s="32" customFormat="1" ht="51" hidden="1" customHeight="1" x14ac:dyDescent="0.2">
      <c r="A27" s="25">
        <v>78111800</v>
      </c>
      <c r="B27" s="21" t="s">
        <v>57</v>
      </c>
      <c r="C27" s="24" t="s">
        <v>40</v>
      </c>
      <c r="D27" s="24" t="s">
        <v>58</v>
      </c>
      <c r="E27" s="22" t="s">
        <v>59</v>
      </c>
      <c r="F27" s="21" t="s">
        <v>35</v>
      </c>
      <c r="G27" s="27">
        <v>396421333</v>
      </c>
      <c r="H27" s="27">
        <v>396421333</v>
      </c>
      <c r="I27" s="24" t="s">
        <v>36</v>
      </c>
      <c r="J27" s="24" t="s">
        <v>37</v>
      </c>
      <c r="K27" s="21" t="s">
        <v>38</v>
      </c>
    </row>
    <row r="28" spans="1:11" s="32" customFormat="1" ht="51" hidden="1" customHeight="1" x14ac:dyDescent="0.2">
      <c r="A28" s="25">
        <v>55101519</v>
      </c>
      <c r="B28" s="28" t="s">
        <v>60</v>
      </c>
      <c r="C28" s="24" t="s">
        <v>48</v>
      </c>
      <c r="D28" s="24" t="s">
        <v>61</v>
      </c>
      <c r="E28" s="22" t="s">
        <v>45</v>
      </c>
      <c r="F28" s="21" t="s">
        <v>35</v>
      </c>
      <c r="G28" s="23">
        <v>4500000</v>
      </c>
      <c r="H28" s="23">
        <v>4500000</v>
      </c>
      <c r="I28" s="24" t="s">
        <v>36</v>
      </c>
      <c r="J28" s="24" t="s">
        <v>37</v>
      </c>
      <c r="K28" s="21" t="s">
        <v>38</v>
      </c>
    </row>
    <row r="29" spans="1:11" s="32" customFormat="1" ht="51" hidden="1" customHeight="1" x14ac:dyDescent="0.2">
      <c r="A29" s="25">
        <v>55101519</v>
      </c>
      <c r="B29" s="21" t="s">
        <v>62</v>
      </c>
      <c r="C29" s="24" t="s">
        <v>63</v>
      </c>
      <c r="D29" s="24" t="s">
        <v>49</v>
      </c>
      <c r="E29" s="22" t="s">
        <v>45</v>
      </c>
      <c r="F29" s="21" t="s">
        <v>35</v>
      </c>
      <c r="G29" s="23">
        <v>10000000</v>
      </c>
      <c r="H29" s="23">
        <v>10000000</v>
      </c>
      <c r="I29" s="24" t="s">
        <v>36</v>
      </c>
      <c r="J29" s="24" t="s">
        <v>37</v>
      </c>
      <c r="K29" s="21" t="s">
        <v>38</v>
      </c>
    </row>
    <row r="30" spans="1:11" s="32" customFormat="1" ht="51" hidden="1" customHeight="1" x14ac:dyDescent="0.2">
      <c r="A30" s="25">
        <v>80101500</v>
      </c>
      <c r="B30" s="21" t="s">
        <v>64</v>
      </c>
      <c r="C30" s="24" t="s">
        <v>40</v>
      </c>
      <c r="D30" s="24" t="s">
        <v>65</v>
      </c>
      <c r="E30" s="22" t="s">
        <v>42</v>
      </c>
      <c r="F30" s="21" t="s">
        <v>35</v>
      </c>
      <c r="G30" s="27">
        <v>7942008</v>
      </c>
      <c r="H30" s="27">
        <v>7942008</v>
      </c>
      <c r="I30" s="24" t="s">
        <v>36</v>
      </c>
      <c r="J30" s="24" t="s">
        <v>37</v>
      </c>
      <c r="K30" s="21" t="s">
        <v>38</v>
      </c>
    </row>
    <row r="31" spans="1:11" s="32" customFormat="1" ht="51" hidden="1" customHeight="1" x14ac:dyDescent="0.2">
      <c r="A31" s="20" t="s">
        <v>66</v>
      </c>
      <c r="B31" s="21" t="s">
        <v>67</v>
      </c>
      <c r="C31" s="24" t="s">
        <v>68</v>
      </c>
      <c r="D31" s="24" t="s">
        <v>33</v>
      </c>
      <c r="E31" s="22" t="s">
        <v>42</v>
      </c>
      <c r="F31" s="21" t="s">
        <v>35</v>
      </c>
      <c r="G31" s="23">
        <v>10000000</v>
      </c>
      <c r="H31" s="23">
        <v>10000000</v>
      </c>
      <c r="I31" s="24" t="s">
        <v>36</v>
      </c>
      <c r="J31" s="24" t="s">
        <v>37</v>
      </c>
      <c r="K31" s="21" t="s">
        <v>38</v>
      </c>
    </row>
    <row r="32" spans="1:11" s="32" customFormat="1" ht="51" hidden="1" customHeight="1" x14ac:dyDescent="0.2">
      <c r="A32" s="26">
        <v>84131607</v>
      </c>
      <c r="B32" s="21" t="s">
        <v>69</v>
      </c>
      <c r="C32" s="24" t="s">
        <v>68</v>
      </c>
      <c r="D32" s="24" t="s">
        <v>70</v>
      </c>
      <c r="E32" s="22" t="s">
        <v>34</v>
      </c>
      <c r="F32" s="21" t="s">
        <v>35</v>
      </c>
      <c r="G32" s="23">
        <v>5000000</v>
      </c>
      <c r="H32" s="23">
        <v>5000000</v>
      </c>
      <c r="I32" s="24" t="s">
        <v>36</v>
      </c>
      <c r="J32" s="24" t="s">
        <v>37</v>
      </c>
      <c r="K32" s="21" t="s">
        <v>38</v>
      </c>
    </row>
    <row r="33" spans="1:11" s="32" customFormat="1" ht="89.25" hidden="1" customHeight="1" x14ac:dyDescent="0.2">
      <c r="A33" s="26">
        <v>84131500</v>
      </c>
      <c r="B33" s="21" t="s">
        <v>71</v>
      </c>
      <c r="C33" s="24" t="s">
        <v>63</v>
      </c>
      <c r="D33" s="24" t="s">
        <v>72</v>
      </c>
      <c r="E33" s="22" t="s">
        <v>54</v>
      </c>
      <c r="F33" s="21" t="s">
        <v>35</v>
      </c>
      <c r="G33" s="30">
        <v>149956638</v>
      </c>
      <c r="H33" s="30">
        <v>149956638</v>
      </c>
      <c r="I33" s="24" t="s">
        <v>36</v>
      </c>
      <c r="J33" s="24" t="s">
        <v>37</v>
      </c>
      <c r="K33" s="21" t="s">
        <v>38</v>
      </c>
    </row>
    <row r="34" spans="1:11" s="32" customFormat="1" ht="51" hidden="1" customHeight="1" x14ac:dyDescent="0.2">
      <c r="A34" s="26">
        <v>84131503</v>
      </c>
      <c r="B34" s="21" t="s">
        <v>73</v>
      </c>
      <c r="C34" s="24" t="s">
        <v>63</v>
      </c>
      <c r="D34" s="24" t="s">
        <v>41</v>
      </c>
      <c r="E34" s="22" t="s">
        <v>34</v>
      </c>
      <c r="F34" s="21" t="s">
        <v>35</v>
      </c>
      <c r="G34" s="27">
        <v>7369905</v>
      </c>
      <c r="H34" s="27">
        <v>7369905</v>
      </c>
      <c r="I34" s="24" t="s">
        <v>36</v>
      </c>
      <c r="J34" s="24" t="s">
        <v>37</v>
      </c>
      <c r="K34" s="21" t="s">
        <v>38</v>
      </c>
    </row>
    <row r="35" spans="1:11" s="32" customFormat="1" ht="51" hidden="1" customHeight="1" x14ac:dyDescent="0.2">
      <c r="A35" s="25">
        <v>14111828</v>
      </c>
      <c r="B35" s="21" t="s">
        <v>74</v>
      </c>
      <c r="C35" s="24" t="s">
        <v>75</v>
      </c>
      <c r="D35" s="24" t="s">
        <v>76</v>
      </c>
      <c r="E35" s="22" t="s">
        <v>34</v>
      </c>
      <c r="F35" s="21" t="s">
        <v>35</v>
      </c>
      <c r="G35" s="27">
        <v>13170642.539999999</v>
      </c>
      <c r="H35" s="27">
        <v>13170642.539999999</v>
      </c>
      <c r="I35" s="24" t="s">
        <v>36</v>
      </c>
      <c r="J35" s="24" t="s">
        <v>37</v>
      </c>
      <c r="K35" s="21" t="s">
        <v>38</v>
      </c>
    </row>
    <row r="36" spans="1:11" s="32" customFormat="1" ht="51" hidden="1" customHeight="1" x14ac:dyDescent="0.2">
      <c r="A36" s="26">
        <v>80101600</v>
      </c>
      <c r="B36" s="28" t="s">
        <v>77</v>
      </c>
      <c r="C36" s="24" t="s">
        <v>48</v>
      </c>
      <c r="D36" s="24" t="s">
        <v>78</v>
      </c>
      <c r="E36" s="22" t="s">
        <v>45</v>
      </c>
      <c r="F36" s="21" t="s">
        <v>79</v>
      </c>
      <c r="G36" s="27">
        <v>12600000</v>
      </c>
      <c r="H36" s="27">
        <v>12600000</v>
      </c>
      <c r="I36" s="24" t="s">
        <v>36</v>
      </c>
      <c r="J36" s="24" t="s">
        <v>37</v>
      </c>
      <c r="K36" s="21" t="s">
        <v>38</v>
      </c>
    </row>
    <row r="37" spans="1:11" s="32" customFormat="1" ht="51" hidden="1" customHeight="1" x14ac:dyDescent="0.2">
      <c r="A37" s="26">
        <v>78111500</v>
      </c>
      <c r="B37" s="28" t="s">
        <v>80</v>
      </c>
      <c r="C37" s="24" t="s">
        <v>48</v>
      </c>
      <c r="D37" s="24" t="s">
        <v>49</v>
      </c>
      <c r="E37" s="22" t="s">
        <v>34</v>
      </c>
      <c r="F37" s="21" t="s">
        <v>35</v>
      </c>
      <c r="G37" s="23">
        <f>400000000+6300000+18000000</f>
        <v>424300000</v>
      </c>
      <c r="H37" s="23">
        <f>400000000+6300000+18000000</f>
        <v>424300000</v>
      </c>
      <c r="I37" s="24" t="s">
        <v>36</v>
      </c>
      <c r="J37" s="24" t="s">
        <v>37</v>
      </c>
      <c r="K37" s="21" t="s">
        <v>38</v>
      </c>
    </row>
    <row r="38" spans="1:11" s="32" customFormat="1" ht="51" hidden="1" customHeight="1" x14ac:dyDescent="0.2">
      <c r="A38" s="26">
        <v>55101500</v>
      </c>
      <c r="B38" s="21" t="s">
        <v>81</v>
      </c>
      <c r="C38" s="24" t="s">
        <v>82</v>
      </c>
      <c r="D38" s="24" t="s">
        <v>33</v>
      </c>
      <c r="E38" s="22" t="s">
        <v>45</v>
      </c>
      <c r="F38" s="21" t="s">
        <v>79</v>
      </c>
      <c r="G38" s="23">
        <v>10000000</v>
      </c>
      <c r="H38" s="23">
        <v>10000000</v>
      </c>
      <c r="I38" s="24" t="s">
        <v>36</v>
      </c>
      <c r="J38" s="24" t="s">
        <v>37</v>
      </c>
      <c r="K38" s="21" t="s">
        <v>38</v>
      </c>
    </row>
    <row r="39" spans="1:11" s="32" customFormat="1" ht="51" hidden="1" customHeight="1" x14ac:dyDescent="0.2">
      <c r="A39" s="25">
        <v>78181701</v>
      </c>
      <c r="B39" s="21" t="s">
        <v>83</v>
      </c>
      <c r="C39" s="24" t="s">
        <v>48</v>
      </c>
      <c r="D39" s="24" t="s">
        <v>41</v>
      </c>
      <c r="E39" s="22" t="s">
        <v>34</v>
      </c>
      <c r="F39" s="21" t="s">
        <v>35</v>
      </c>
      <c r="G39" s="23">
        <v>35000000</v>
      </c>
      <c r="H39" s="23">
        <v>35000000</v>
      </c>
      <c r="I39" s="24" t="s">
        <v>36</v>
      </c>
      <c r="J39" s="24" t="s">
        <v>37</v>
      </c>
      <c r="K39" s="21" t="s">
        <v>38</v>
      </c>
    </row>
    <row r="40" spans="1:11" s="32" customFormat="1" ht="51" hidden="1" customHeight="1" x14ac:dyDescent="0.2">
      <c r="A40" s="25">
        <v>80111500</v>
      </c>
      <c r="B40" s="21" t="s">
        <v>84</v>
      </c>
      <c r="C40" s="24" t="s">
        <v>56</v>
      </c>
      <c r="D40" s="24" t="s">
        <v>33</v>
      </c>
      <c r="E40" s="22" t="s">
        <v>45</v>
      </c>
      <c r="F40" s="21" t="s">
        <v>85</v>
      </c>
      <c r="G40" s="27">
        <v>2800000</v>
      </c>
      <c r="H40" s="27">
        <v>2800000</v>
      </c>
      <c r="I40" s="24" t="s">
        <v>36</v>
      </c>
      <c r="J40" s="24" t="s">
        <v>37</v>
      </c>
      <c r="K40" s="21" t="s">
        <v>38</v>
      </c>
    </row>
    <row r="41" spans="1:11" s="32" customFormat="1" ht="51" hidden="1" customHeight="1" x14ac:dyDescent="0.2">
      <c r="A41" s="25">
        <v>84111507</v>
      </c>
      <c r="B41" s="21" t="s">
        <v>86</v>
      </c>
      <c r="C41" s="24" t="s">
        <v>32</v>
      </c>
      <c r="D41" s="24" t="s">
        <v>87</v>
      </c>
      <c r="E41" s="22" t="s">
        <v>45</v>
      </c>
      <c r="F41" s="21" t="s">
        <v>85</v>
      </c>
      <c r="G41" s="27">
        <v>14000000</v>
      </c>
      <c r="H41" s="27">
        <v>14000000</v>
      </c>
      <c r="I41" s="24" t="s">
        <v>36</v>
      </c>
      <c r="J41" s="24" t="s">
        <v>37</v>
      </c>
      <c r="K41" s="21" t="s">
        <v>38</v>
      </c>
    </row>
    <row r="42" spans="1:11" s="32" customFormat="1" ht="51" hidden="1" customHeight="1" x14ac:dyDescent="0.2">
      <c r="A42" s="25">
        <v>80141705</v>
      </c>
      <c r="B42" s="21" t="s">
        <v>88</v>
      </c>
      <c r="C42" s="24" t="s">
        <v>68</v>
      </c>
      <c r="D42" s="24" t="s">
        <v>41</v>
      </c>
      <c r="E42" s="22" t="s">
        <v>89</v>
      </c>
      <c r="F42" s="21" t="s">
        <v>85</v>
      </c>
      <c r="G42" s="27">
        <v>0</v>
      </c>
      <c r="H42" s="27">
        <v>0</v>
      </c>
      <c r="I42" s="24" t="s">
        <v>36</v>
      </c>
      <c r="J42" s="24" t="s">
        <v>37</v>
      </c>
      <c r="K42" s="21" t="s">
        <v>38</v>
      </c>
    </row>
    <row r="43" spans="1:11" s="32" customFormat="1" ht="51" hidden="1" customHeight="1" x14ac:dyDescent="0.2">
      <c r="A43" s="25">
        <v>80101500</v>
      </c>
      <c r="B43" s="21" t="s">
        <v>90</v>
      </c>
      <c r="C43" s="24" t="s">
        <v>68</v>
      </c>
      <c r="D43" s="24" t="s">
        <v>91</v>
      </c>
      <c r="E43" s="22" t="s">
        <v>45</v>
      </c>
      <c r="F43" s="21" t="s">
        <v>92</v>
      </c>
      <c r="G43" s="27">
        <v>15500000</v>
      </c>
      <c r="H43" s="27">
        <v>15500000</v>
      </c>
      <c r="I43" s="24" t="s">
        <v>36</v>
      </c>
      <c r="J43" s="24" t="s">
        <v>37</v>
      </c>
      <c r="K43" s="21" t="s">
        <v>38</v>
      </c>
    </row>
    <row r="44" spans="1:11" s="32" customFormat="1" ht="63.75" hidden="1" customHeight="1" x14ac:dyDescent="0.2">
      <c r="A44" s="25">
        <v>80101510</v>
      </c>
      <c r="B44" s="31" t="s">
        <v>93</v>
      </c>
      <c r="C44" s="24" t="s">
        <v>48</v>
      </c>
      <c r="D44" s="24" t="s">
        <v>49</v>
      </c>
      <c r="E44" s="22" t="s">
        <v>45</v>
      </c>
      <c r="F44" s="21" t="s">
        <v>85</v>
      </c>
      <c r="G44" s="23">
        <f>7000000*8</f>
        <v>56000000</v>
      </c>
      <c r="H44" s="23">
        <f>7000000*8</f>
        <v>56000000</v>
      </c>
      <c r="I44" s="24" t="s">
        <v>36</v>
      </c>
      <c r="J44" s="24" t="s">
        <v>37</v>
      </c>
      <c r="K44" s="21" t="s">
        <v>94</v>
      </c>
    </row>
    <row r="45" spans="1:11" s="32" customFormat="1" ht="51" hidden="1" customHeight="1" x14ac:dyDescent="0.2">
      <c r="A45" s="25">
        <v>80101510</v>
      </c>
      <c r="B45" s="31" t="s">
        <v>95</v>
      </c>
      <c r="C45" s="24" t="s">
        <v>48</v>
      </c>
      <c r="D45" s="24" t="s">
        <v>49</v>
      </c>
      <c r="E45" s="22" t="s">
        <v>45</v>
      </c>
      <c r="F45" s="21" t="s">
        <v>85</v>
      </c>
      <c r="G45" s="27">
        <v>40000000</v>
      </c>
      <c r="H45" s="27">
        <v>40000000</v>
      </c>
      <c r="I45" s="24" t="s">
        <v>36</v>
      </c>
      <c r="J45" s="24" t="s">
        <v>37</v>
      </c>
      <c r="K45" s="21" t="s">
        <v>94</v>
      </c>
    </row>
    <row r="46" spans="1:11" s="32" customFormat="1" ht="76.5" hidden="1" customHeight="1" x14ac:dyDescent="0.2">
      <c r="A46" s="25">
        <v>80101510</v>
      </c>
      <c r="B46" s="31" t="s">
        <v>96</v>
      </c>
      <c r="C46" s="24" t="s">
        <v>48</v>
      </c>
      <c r="D46" s="24" t="s">
        <v>49</v>
      </c>
      <c r="E46" s="22" t="s">
        <v>45</v>
      </c>
      <c r="F46" s="21" t="s">
        <v>85</v>
      </c>
      <c r="G46" s="23">
        <v>64000000</v>
      </c>
      <c r="H46" s="23">
        <v>64000000</v>
      </c>
      <c r="I46" s="24" t="s">
        <v>36</v>
      </c>
      <c r="J46" s="24" t="s">
        <v>37</v>
      </c>
      <c r="K46" s="21" t="s">
        <v>94</v>
      </c>
    </row>
    <row r="47" spans="1:11" s="32" customFormat="1" ht="76.5" hidden="1" customHeight="1" x14ac:dyDescent="0.2">
      <c r="A47" s="25">
        <v>80101600</v>
      </c>
      <c r="B47" s="21" t="s">
        <v>97</v>
      </c>
      <c r="C47" s="24" t="s">
        <v>56</v>
      </c>
      <c r="D47" s="24" t="s">
        <v>49</v>
      </c>
      <c r="E47" s="22" t="s">
        <v>45</v>
      </c>
      <c r="F47" s="21" t="s">
        <v>85</v>
      </c>
      <c r="G47" s="23">
        <f>7000000*8</f>
        <v>56000000</v>
      </c>
      <c r="H47" s="23">
        <f>7000000*8</f>
        <v>56000000</v>
      </c>
      <c r="I47" s="24" t="s">
        <v>36</v>
      </c>
      <c r="J47" s="24" t="s">
        <v>37</v>
      </c>
      <c r="K47" s="21" t="s">
        <v>94</v>
      </c>
    </row>
    <row r="48" spans="1:11" s="32" customFormat="1" ht="83.25" hidden="1" customHeight="1" x14ac:dyDescent="0.2">
      <c r="A48" s="25">
        <v>80101510</v>
      </c>
      <c r="B48" s="21" t="s">
        <v>98</v>
      </c>
      <c r="C48" s="24" t="s">
        <v>99</v>
      </c>
      <c r="D48" s="24" t="s">
        <v>100</v>
      </c>
      <c r="E48" s="22" t="s">
        <v>45</v>
      </c>
      <c r="F48" s="21" t="s">
        <v>85</v>
      </c>
      <c r="G48" s="23">
        <v>21000000</v>
      </c>
      <c r="H48" s="23">
        <v>21000000</v>
      </c>
      <c r="I48" s="24" t="s">
        <v>36</v>
      </c>
      <c r="J48" s="24" t="s">
        <v>37</v>
      </c>
      <c r="K48" s="21" t="s">
        <v>94</v>
      </c>
    </row>
    <row r="49" spans="1:11" s="32" customFormat="1" ht="102" hidden="1" customHeight="1" x14ac:dyDescent="0.2">
      <c r="A49" s="25">
        <v>80121700</v>
      </c>
      <c r="B49" s="21" t="s">
        <v>101</v>
      </c>
      <c r="C49" s="24" t="s">
        <v>99</v>
      </c>
      <c r="D49" s="24" t="s">
        <v>102</v>
      </c>
      <c r="E49" s="22" t="s">
        <v>45</v>
      </c>
      <c r="F49" s="21" t="s">
        <v>85</v>
      </c>
      <c r="G49" s="23">
        <v>28000000</v>
      </c>
      <c r="H49" s="23">
        <v>28000000</v>
      </c>
      <c r="I49" s="24" t="s">
        <v>36</v>
      </c>
      <c r="J49" s="24" t="s">
        <v>37</v>
      </c>
      <c r="K49" s="21" t="s">
        <v>94</v>
      </c>
    </row>
    <row r="50" spans="1:11" s="32" customFormat="1" ht="51" hidden="1" customHeight="1" x14ac:dyDescent="0.2">
      <c r="A50" s="25">
        <v>80101600</v>
      </c>
      <c r="B50" s="21" t="s">
        <v>103</v>
      </c>
      <c r="C50" s="24" t="s">
        <v>56</v>
      </c>
      <c r="D50" s="24" t="s">
        <v>49</v>
      </c>
      <c r="E50" s="22" t="s">
        <v>45</v>
      </c>
      <c r="F50" s="21" t="s">
        <v>85</v>
      </c>
      <c r="G50" s="23">
        <f>5000000*8</f>
        <v>40000000</v>
      </c>
      <c r="H50" s="23">
        <f>5000000*8</f>
        <v>40000000</v>
      </c>
      <c r="I50" s="24" t="s">
        <v>36</v>
      </c>
      <c r="J50" s="24" t="s">
        <v>37</v>
      </c>
      <c r="K50" s="21" t="s">
        <v>104</v>
      </c>
    </row>
    <row r="51" spans="1:11" s="32" customFormat="1" ht="76.5" hidden="1" customHeight="1" x14ac:dyDescent="0.2">
      <c r="A51" s="25">
        <v>80101600</v>
      </c>
      <c r="B51" s="21" t="s">
        <v>105</v>
      </c>
      <c r="C51" s="24" t="s">
        <v>40</v>
      </c>
      <c r="D51" s="24" t="s">
        <v>106</v>
      </c>
      <c r="E51" s="22" t="s">
        <v>45</v>
      </c>
      <c r="F51" s="21" t="s">
        <v>85</v>
      </c>
      <c r="G51" s="23">
        <v>36000000</v>
      </c>
      <c r="H51" s="23">
        <v>36000000</v>
      </c>
      <c r="I51" s="24" t="s">
        <v>36</v>
      </c>
      <c r="J51" s="24" t="s">
        <v>37</v>
      </c>
      <c r="K51" s="21" t="s">
        <v>104</v>
      </c>
    </row>
    <row r="52" spans="1:11" s="32" customFormat="1" ht="51" hidden="1" customHeight="1" x14ac:dyDescent="0.2">
      <c r="A52" s="25">
        <v>80101600</v>
      </c>
      <c r="B52" s="21" t="s">
        <v>103</v>
      </c>
      <c r="C52" s="24" t="s">
        <v>56</v>
      </c>
      <c r="D52" s="24" t="s">
        <v>49</v>
      </c>
      <c r="E52" s="22" t="s">
        <v>45</v>
      </c>
      <c r="F52" s="21" t="s">
        <v>85</v>
      </c>
      <c r="G52" s="23">
        <f>6500000*8</f>
        <v>52000000</v>
      </c>
      <c r="H52" s="23">
        <f>6500000*8</f>
        <v>52000000</v>
      </c>
      <c r="I52" s="24" t="s">
        <v>36</v>
      </c>
      <c r="J52" s="24" t="s">
        <v>37</v>
      </c>
      <c r="K52" s="21" t="s">
        <v>104</v>
      </c>
    </row>
    <row r="53" spans="1:11" s="32" customFormat="1" ht="104.25" hidden="1" customHeight="1" x14ac:dyDescent="0.2">
      <c r="A53" s="25">
        <v>80101500</v>
      </c>
      <c r="B53" s="21" t="s">
        <v>107</v>
      </c>
      <c r="C53" s="24" t="s">
        <v>68</v>
      </c>
      <c r="D53" s="24" t="s">
        <v>108</v>
      </c>
      <c r="E53" s="22" t="s">
        <v>45</v>
      </c>
      <c r="F53" s="21" t="s">
        <v>92</v>
      </c>
      <c r="G53" s="23">
        <v>12000000</v>
      </c>
      <c r="H53" s="23">
        <v>12000000</v>
      </c>
      <c r="I53" s="24" t="s">
        <v>36</v>
      </c>
      <c r="J53" s="24" t="s">
        <v>37</v>
      </c>
      <c r="K53" s="21" t="s">
        <v>104</v>
      </c>
    </row>
    <row r="54" spans="1:11" s="32" customFormat="1" ht="63.75" hidden="1" customHeight="1" x14ac:dyDescent="0.2">
      <c r="A54" s="25">
        <v>80121700</v>
      </c>
      <c r="B54" s="31" t="s">
        <v>109</v>
      </c>
      <c r="C54" s="24" t="s">
        <v>56</v>
      </c>
      <c r="D54" s="24" t="s">
        <v>49</v>
      </c>
      <c r="E54" s="22" t="s">
        <v>45</v>
      </c>
      <c r="F54" s="21" t="s">
        <v>85</v>
      </c>
      <c r="G54" s="23">
        <v>64000000</v>
      </c>
      <c r="H54" s="23">
        <v>64000000</v>
      </c>
      <c r="I54" s="24" t="s">
        <v>36</v>
      </c>
      <c r="J54" s="24" t="s">
        <v>37</v>
      </c>
      <c r="K54" s="21" t="s">
        <v>110</v>
      </c>
    </row>
    <row r="55" spans="1:11" s="32" customFormat="1" ht="76.5" hidden="1" customHeight="1" x14ac:dyDescent="0.2">
      <c r="A55" s="25">
        <v>80121700</v>
      </c>
      <c r="B55" s="21" t="s">
        <v>111</v>
      </c>
      <c r="C55" s="24" t="s">
        <v>56</v>
      </c>
      <c r="D55" s="24" t="s">
        <v>49</v>
      </c>
      <c r="E55" s="22" t="s">
        <v>45</v>
      </c>
      <c r="F55" s="21" t="s">
        <v>85</v>
      </c>
      <c r="G55" s="23">
        <f>6000000*8</f>
        <v>48000000</v>
      </c>
      <c r="H55" s="23">
        <f>6000000*8</f>
        <v>48000000</v>
      </c>
      <c r="I55" s="24" t="s">
        <v>36</v>
      </c>
      <c r="J55" s="24" t="s">
        <v>37</v>
      </c>
      <c r="K55" s="21" t="s">
        <v>110</v>
      </c>
    </row>
    <row r="56" spans="1:11" s="32" customFormat="1" ht="63.75" hidden="1" customHeight="1" x14ac:dyDescent="0.2">
      <c r="A56" s="25">
        <v>80121700</v>
      </c>
      <c r="B56" s="21" t="s">
        <v>109</v>
      </c>
      <c r="C56" s="24" t="s">
        <v>56</v>
      </c>
      <c r="D56" s="24" t="s">
        <v>49</v>
      </c>
      <c r="E56" s="22" t="s">
        <v>45</v>
      </c>
      <c r="F56" s="21" t="s">
        <v>85</v>
      </c>
      <c r="G56" s="23">
        <f>7000000*8</f>
        <v>56000000</v>
      </c>
      <c r="H56" s="23">
        <f>7000000*8</f>
        <v>56000000</v>
      </c>
      <c r="I56" s="24" t="s">
        <v>36</v>
      </c>
      <c r="J56" s="24" t="s">
        <v>37</v>
      </c>
      <c r="K56" s="21" t="s">
        <v>110</v>
      </c>
    </row>
    <row r="57" spans="1:11" s="32" customFormat="1" ht="63.75" hidden="1" customHeight="1" x14ac:dyDescent="0.2">
      <c r="A57" s="25">
        <v>80121600</v>
      </c>
      <c r="B57" s="21" t="s">
        <v>112</v>
      </c>
      <c r="C57" s="24" t="s">
        <v>56</v>
      </c>
      <c r="D57" s="24" t="s">
        <v>49</v>
      </c>
      <c r="E57" s="22" t="s">
        <v>45</v>
      </c>
      <c r="F57" s="21" t="s">
        <v>85</v>
      </c>
      <c r="G57" s="27">
        <v>20800000</v>
      </c>
      <c r="H57" s="27">
        <v>20800000</v>
      </c>
      <c r="I57" s="24" t="s">
        <v>36</v>
      </c>
      <c r="J57" s="24" t="s">
        <v>37</v>
      </c>
      <c r="K57" s="21" t="s">
        <v>110</v>
      </c>
    </row>
    <row r="58" spans="1:11" s="32" customFormat="1" ht="63.75" hidden="1" customHeight="1" x14ac:dyDescent="0.2">
      <c r="A58" s="25">
        <v>80121700</v>
      </c>
      <c r="B58" s="21" t="s">
        <v>113</v>
      </c>
      <c r="C58" s="24" t="s">
        <v>99</v>
      </c>
      <c r="D58" s="24" t="s">
        <v>102</v>
      </c>
      <c r="E58" s="22" t="s">
        <v>45</v>
      </c>
      <c r="F58" s="21" t="s">
        <v>85</v>
      </c>
      <c r="G58" s="27">
        <v>24500000</v>
      </c>
      <c r="H58" s="27">
        <v>24500000</v>
      </c>
      <c r="I58" s="24" t="s">
        <v>36</v>
      </c>
      <c r="J58" s="24" t="s">
        <v>114</v>
      </c>
      <c r="K58" s="21" t="s">
        <v>110</v>
      </c>
    </row>
    <row r="59" spans="1:11" s="32" customFormat="1" ht="60" hidden="1" customHeight="1" x14ac:dyDescent="0.2">
      <c r="A59" s="25">
        <v>81112300</v>
      </c>
      <c r="B59" s="21" t="s">
        <v>115</v>
      </c>
      <c r="C59" s="24" t="s">
        <v>32</v>
      </c>
      <c r="D59" s="24" t="s">
        <v>51</v>
      </c>
      <c r="E59" s="22" t="s">
        <v>59</v>
      </c>
      <c r="F59" s="21" t="s">
        <v>116</v>
      </c>
      <c r="G59" s="23">
        <v>210000000</v>
      </c>
      <c r="H59" s="33">
        <v>63000000</v>
      </c>
      <c r="I59" s="24" t="s">
        <v>117</v>
      </c>
      <c r="J59" s="24" t="s">
        <v>118</v>
      </c>
      <c r="K59" s="21" t="s">
        <v>119</v>
      </c>
    </row>
    <row r="60" spans="1:11" s="32" customFormat="1" ht="51" hidden="1" customHeight="1" x14ac:dyDescent="0.2">
      <c r="A60" s="25">
        <v>81112202</v>
      </c>
      <c r="B60" s="21" t="s">
        <v>120</v>
      </c>
      <c r="C60" s="24" t="s">
        <v>82</v>
      </c>
      <c r="D60" s="24" t="s">
        <v>121</v>
      </c>
      <c r="E60" s="22" t="s">
        <v>34</v>
      </c>
      <c r="F60" s="21" t="s">
        <v>116</v>
      </c>
      <c r="G60" s="23">
        <v>231370827</v>
      </c>
      <c r="H60" s="33">
        <v>231370827</v>
      </c>
      <c r="I60" s="24" t="s">
        <v>36</v>
      </c>
      <c r="J60" s="24" t="s">
        <v>37</v>
      </c>
      <c r="K60" s="21" t="s">
        <v>119</v>
      </c>
    </row>
    <row r="61" spans="1:11" s="32" customFormat="1" ht="51" hidden="1" customHeight="1" x14ac:dyDescent="0.2">
      <c r="A61" s="25">
        <v>81112000</v>
      </c>
      <c r="B61" s="21" t="s">
        <v>122</v>
      </c>
      <c r="C61" s="24" t="s">
        <v>75</v>
      </c>
      <c r="D61" s="24" t="s">
        <v>123</v>
      </c>
      <c r="E61" s="22" t="s">
        <v>34</v>
      </c>
      <c r="F61" s="21" t="s">
        <v>116</v>
      </c>
      <c r="G61" s="23">
        <v>77945001</v>
      </c>
      <c r="H61" s="23">
        <v>47427530</v>
      </c>
      <c r="I61" s="24" t="s">
        <v>117</v>
      </c>
      <c r="J61" s="24" t="s">
        <v>118</v>
      </c>
      <c r="K61" s="21" t="s">
        <v>119</v>
      </c>
    </row>
    <row r="62" spans="1:11" s="32" customFormat="1" ht="63.75" hidden="1" customHeight="1" x14ac:dyDescent="0.2">
      <c r="A62" s="25">
        <v>81112000</v>
      </c>
      <c r="B62" s="21" t="s">
        <v>124</v>
      </c>
      <c r="C62" s="24" t="s">
        <v>75</v>
      </c>
      <c r="D62" s="24" t="s">
        <v>123</v>
      </c>
      <c r="E62" s="22" t="s">
        <v>34</v>
      </c>
      <c r="F62" s="21" t="s">
        <v>116</v>
      </c>
      <c r="G62" s="23">
        <v>163266344</v>
      </c>
      <c r="H62" s="23">
        <v>81633167</v>
      </c>
      <c r="I62" s="24" t="s">
        <v>117</v>
      </c>
      <c r="J62" s="24" t="s">
        <v>118</v>
      </c>
      <c r="K62" s="21" t="s">
        <v>119</v>
      </c>
    </row>
    <row r="63" spans="1:11" s="32" customFormat="1" ht="51" hidden="1" customHeight="1" x14ac:dyDescent="0.2">
      <c r="A63" s="25">
        <v>80121600</v>
      </c>
      <c r="B63" s="21" t="s">
        <v>125</v>
      </c>
      <c r="C63" s="24" t="s">
        <v>48</v>
      </c>
      <c r="D63" s="24" t="s">
        <v>78</v>
      </c>
      <c r="E63" s="22" t="s">
        <v>45</v>
      </c>
      <c r="F63" s="21" t="s">
        <v>85</v>
      </c>
      <c r="G63" s="23">
        <v>54000000</v>
      </c>
      <c r="H63" s="23">
        <v>54000000</v>
      </c>
      <c r="I63" s="24" t="s">
        <v>36</v>
      </c>
      <c r="J63" s="24" t="s">
        <v>37</v>
      </c>
      <c r="K63" s="21" t="s">
        <v>126</v>
      </c>
    </row>
    <row r="64" spans="1:11" s="32" customFormat="1" ht="51" hidden="1" customHeight="1" x14ac:dyDescent="0.2">
      <c r="A64" s="20" t="s">
        <v>127</v>
      </c>
      <c r="B64" s="31" t="s">
        <v>128</v>
      </c>
      <c r="C64" s="24" t="s">
        <v>48</v>
      </c>
      <c r="D64" s="24" t="s">
        <v>78</v>
      </c>
      <c r="E64" s="22" t="s">
        <v>45</v>
      </c>
      <c r="F64" s="21" t="s">
        <v>85</v>
      </c>
      <c r="G64" s="23">
        <v>63000000</v>
      </c>
      <c r="H64" s="23">
        <v>63000000</v>
      </c>
      <c r="I64" s="24" t="s">
        <v>36</v>
      </c>
      <c r="J64" s="24" t="s">
        <v>37</v>
      </c>
      <c r="K64" s="21" t="s">
        <v>126</v>
      </c>
    </row>
    <row r="65" spans="1:11" s="32" customFormat="1" ht="51" hidden="1" customHeight="1" x14ac:dyDescent="0.2">
      <c r="A65" s="25">
        <v>80121600</v>
      </c>
      <c r="B65" s="31" t="s">
        <v>129</v>
      </c>
      <c r="C65" s="24" t="s">
        <v>48</v>
      </c>
      <c r="D65" s="24" t="s">
        <v>49</v>
      </c>
      <c r="E65" s="22" t="s">
        <v>45</v>
      </c>
      <c r="F65" s="21" t="s">
        <v>85</v>
      </c>
      <c r="G65" s="23">
        <v>48000000</v>
      </c>
      <c r="H65" s="23">
        <v>48000000</v>
      </c>
      <c r="I65" s="24" t="s">
        <v>36</v>
      </c>
      <c r="J65" s="24" t="s">
        <v>37</v>
      </c>
      <c r="K65" s="21" t="s">
        <v>126</v>
      </c>
    </row>
    <row r="66" spans="1:11" s="32" customFormat="1" ht="51" hidden="1" customHeight="1" x14ac:dyDescent="0.2">
      <c r="A66" s="25">
        <v>80121600</v>
      </c>
      <c r="B66" s="21" t="s">
        <v>130</v>
      </c>
      <c r="C66" s="24" t="s">
        <v>48</v>
      </c>
      <c r="D66" s="24" t="s">
        <v>49</v>
      </c>
      <c r="E66" s="22" t="s">
        <v>45</v>
      </c>
      <c r="F66" s="21" t="s">
        <v>85</v>
      </c>
      <c r="G66" s="23">
        <v>42400000</v>
      </c>
      <c r="H66" s="23">
        <v>42400000</v>
      </c>
      <c r="I66" s="24" t="s">
        <v>36</v>
      </c>
      <c r="J66" s="24" t="s">
        <v>37</v>
      </c>
      <c r="K66" s="21" t="s">
        <v>126</v>
      </c>
    </row>
    <row r="67" spans="1:11" s="32" customFormat="1" ht="51" hidden="1" customHeight="1" x14ac:dyDescent="0.2">
      <c r="A67" s="26">
        <v>80121700</v>
      </c>
      <c r="B67" s="31" t="s">
        <v>131</v>
      </c>
      <c r="C67" s="24" t="s">
        <v>48</v>
      </c>
      <c r="D67" s="24" t="s">
        <v>49</v>
      </c>
      <c r="E67" s="22" t="s">
        <v>45</v>
      </c>
      <c r="F67" s="21" t="s">
        <v>85</v>
      </c>
      <c r="G67" s="23">
        <v>56000000</v>
      </c>
      <c r="H67" s="23">
        <v>56000000</v>
      </c>
      <c r="I67" s="24" t="s">
        <v>36</v>
      </c>
      <c r="J67" s="24" t="s">
        <v>37</v>
      </c>
      <c r="K67" s="21" t="s">
        <v>132</v>
      </c>
    </row>
    <row r="68" spans="1:11" s="32" customFormat="1" ht="51" customHeight="1" x14ac:dyDescent="0.2">
      <c r="A68" s="26">
        <v>80111500</v>
      </c>
      <c r="B68" s="21" t="s">
        <v>133</v>
      </c>
      <c r="C68" s="24" t="s">
        <v>56</v>
      </c>
      <c r="D68" s="24" t="s">
        <v>49</v>
      </c>
      <c r="E68" s="22" t="s">
        <v>45</v>
      </c>
      <c r="F68" s="21" t="s">
        <v>85</v>
      </c>
      <c r="G68" s="23">
        <f>2600000*8</f>
        <v>20800000</v>
      </c>
      <c r="H68" s="23">
        <f>2600000*8</f>
        <v>20800000</v>
      </c>
      <c r="I68" s="24" t="s">
        <v>36</v>
      </c>
      <c r="J68" s="24" t="s">
        <v>37</v>
      </c>
      <c r="K68" s="21" t="s">
        <v>134</v>
      </c>
    </row>
    <row r="69" spans="1:11" s="32" customFormat="1" ht="60" customHeight="1" x14ac:dyDescent="0.2">
      <c r="A69" s="25">
        <v>80111600</v>
      </c>
      <c r="B69" s="21" t="s">
        <v>135</v>
      </c>
      <c r="C69" s="24" t="s">
        <v>136</v>
      </c>
      <c r="D69" s="24" t="s">
        <v>33</v>
      </c>
      <c r="E69" s="22" t="s">
        <v>45</v>
      </c>
      <c r="F69" s="21" t="s">
        <v>137</v>
      </c>
      <c r="G69" s="23">
        <v>64139858</v>
      </c>
      <c r="H69" s="23">
        <v>64139858</v>
      </c>
      <c r="I69" s="24" t="s">
        <v>36</v>
      </c>
      <c r="J69" s="24" t="s">
        <v>37</v>
      </c>
      <c r="K69" s="21" t="s">
        <v>134</v>
      </c>
    </row>
    <row r="70" spans="1:11" s="32" customFormat="1" ht="89.25" customHeight="1" x14ac:dyDescent="0.2">
      <c r="A70" s="25">
        <v>82111700</v>
      </c>
      <c r="B70" s="21" t="s">
        <v>138</v>
      </c>
      <c r="C70" s="24" t="s">
        <v>40</v>
      </c>
      <c r="D70" s="24" t="s">
        <v>33</v>
      </c>
      <c r="E70" s="22" t="s">
        <v>54</v>
      </c>
      <c r="F70" s="21" t="s">
        <v>139</v>
      </c>
      <c r="G70" s="27">
        <v>40700139</v>
      </c>
      <c r="H70" s="27">
        <v>40700139</v>
      </c>
      <c r="I70" s="24" t="s">
        <v>36</v>
      </c>
      <c r="J70" s="24" t="s">
        <v>37</v>
      </c>
      <c r="K70" s="21" t="s">
        <v>134</v>
      </c>
    </row>
    <row r="71" spans="1:11" s="32" customFormat="1" ht="51" customHeight="1" x14ac:dyDescent="0.2">
      <c r="A71" s="26">
        <v>80111500</v>
      </c>
      <c r="B71" s="21" t="s">
        <v>140</v>
      </c>
      <c r="C71" s="24" t="s">
        <v>63</v>
      </c>
      <c r="D71" s="24" t="s">
        <v>141</v>
      </c>
      <c r="E71" s="22" t="s">
        <v>45</v>
      </c>
      <c r="F71" s="21" t="s">
        <v>142</v>
      </c>
      <c r="G71" s="23">
        <v>221033384</v>
      </c>
      <c r="H71" s="23">
        <v>221033384</v>
      </c>
      <c r="I71" s="24" t="s">
        <v>36</v>
      </c>
      <c r="J71" s="24" t="s">
        <v>37</v>
      </c>
      <c r="K71" s="21" t="s">
        <v>134</v>
      </c>
    </row>
    <row r="72" spans="1:11" s="32" customFormat="1" ht="63.75" customHeight="1" x14ac:dyDescent="0.2">
      <c r="A72" s="26">
        <v>80111500</v>
      </c>
      <c r="B72" s="21" t="s">
        <v>143</v>
      </c>
      <c r="C72" s="24" t="s">
        <v>40</v>
      </c>
      <c r="D72" s="24" t="s">
        <v>53</v>
      </c>
      <c r="E72" s="22" t="s">
        <v>45</v>
      </c>
      <c r="F72" s="21" t="s">
        <v>142</v>
      </c>
      <c r="G72" s="23">
        <v>44000000</v>
      </c>
      <c r="H72" s="23">
        <v>44000000</v>
      </c>
      <c r="I72" s="24" t="s">
        <v>36</v>
      </c>
      <c r="J72" s="24" t="s">
        <v>37</v>
      </c>
      <c r="K72" s="21" t="s">
        <v>134</v>
      </c>
    </row>
    <row r="73" spans="1:11" s="32" customFormat="1" ht="63.75" customHeight="1" x14ac:dyDescent="0.2">
      <c r="A73" s="35">
        <v>80121700</v>
      </c>
      <c r="B73" s="36" t="s">
        <v>144</v>
      </c>
      <c r="C73" s="38" t="s">
        <v>68</v>
      </c>
      <c r="D73" s="38" t="s">
        <v>108</v>
      </c>
      <c r="E73" s="22" t="s">
        <v>45</v>
      </c>
      <c r="F73" s="21" t="s">
        <v>92</v>
      </c>
      <c r="G73" s="37">
        <v>12000000</v>
      </c>
      <c r="H73" s="37">
        <v>12000000</v>
      </c>
      <c r="I73" s="38" t="s">
        <v>36</v>
      </c>
      <c r="J73" s="24" t="s">
        <v>37</v>
      </c>
      <c r="K73" s="36" t="s">
        <v>134</v>
      </c>
    </row>
    <row r="74" spans="1:11" s="32" customFormat="1" ht="63.75" hidden="1" customHeight="1" x14ac:dyDescent="0.2">
      <c r="A74" s="39">
        <v>80101500</v>
      </c>
      <c r="B74" s="36" t="s">
        <v>145</v>
      </c>
      <c r="C74" s="38" t="s">
        <v>32</v>
      </c>
      <c r="D74" s="38" t="s">
        <v>146</v>
      </c>
      <c r="E74" s="22" t="s">
        <v>45</v>
      </c>
      <c r="F74" s="21" t="s">
        <v>142</v>
      </c>
      <c r="G74" s="37">
        <v>11700000</v>
      </c>
      <c r="H74" s="37">
        <v>11700000</v>
      </c>
      <c r="I74" s="38" t="s">
        <v>36</v>
      </c>
      <c r="J74" s="24" t="s">
        <v>37</v>
      </c>
      <c r="K74" s="36" t="s">
        <v>147</v>
      </c>
    </row>
    <row r="75" spans="1:11" s="32" customFormat="1" ht="63.75" hidden="1" customHeight="1" x14ac:dyDescent="0.2">
      <c r="A75" s="39">
        <v>80101500</v>
      </c>
      <c r="B75" s="36" t="s">
        <v>148</v>
      </c>
      <c r="C75" s="38" t="s">
        <v>68</v>
      </c>
      <c r="D75" s="38" t="s">
        <v>108</v>
      </c>
      <c r="E75" s="22" t="s">
        <v>45</v>
      </c>
      <c r="F75" s="21" t="s">
        <v>92</v>
      </c>
      <c r="G75" s="37">
        <v>10000000</v>
      </c>
      <c r="H75" s="37">
        <v>10000000</v>
      </c>
      <c r="I75" s="38" t="s">
        <v>36</v>
      </c>
      <c r="J75" s="24" t="s">
        <v>37</v>
      </c>
      <c r="K75" s="36" t="s">
        <v>147</v>
      </c>
    </row>
    <row r="76" spans="1:11" s="32" customFormat="1" ht="63.75" hidden="1" customHeight="1" x14ac:dyDescent="0.2">
      <c r="A76" s="39">
        <v>80121600</v>
      </c>
      <c r="B76" s="36" t="s">
        <v>149</v>
      </c>
      <c r="C76" s="38" t="s">
        <v>75</v>
      </c>
      <c r="D76" s="38" t="s">
        <v>150</v>
      </c>
      <c r="E76" s="22" t="s">
        <v>45</v>
      </c>
      <c r="F76" s="21" t="s">
        <v>142</v>
      </c>
      <c r="G76" s="37">
        <f>13000000+6500000</f>
        <v>19500000</v>
      </c>
      <c r="H76" s="37">
        <f>13000000+6500000</f>
        <v>19500000</v>
      </c>
      <c r="I76" s="38" t="s">
        <v>36</v>
      </c>
      <c r="J76" s="24" t="s">
        <v>37</v>
      </c>
      <c r="K76" s="36" t="s">
        <v>151</v>
      </c>
    </row>
    <row r="77" spans="1:11" s="32" customFormat="1" ht="63.75" hidden="1" customHeight="1" x14ac:dyDescent="0.2">
      <c r="A77" s="39">
        <v>80121700</v>
      </c>
      <c r="B77" s="36" t="s">
        <v>152</v>
      </c>
      <c r="C77" s="38" t="s">
        <v>153</v>
      </c>
      <c r="D77" s="38" t="s">
        <v>154</v>
      </c>
      <c r="E77" s="22" t="s">
        <v>45</v>
      </c>
      <c r="F77" s="21" t="s">
        <v>92</v>
      </c>
      <c r="G77" s="37">
        <v>21333333</v>
      </c>
      <c r="H77" s="37">
        <v>21333333</v>
      </c>
      <c r="I77" s="38" t="s">
        <v>36</v>
      </c>
      <c r="J77" s="24" t="s">
        <v>37</v>
      </c>
      <c r="K77" s="36" t="s">
        <v>155</v>
      </c>
    </row>
    <row r="78" spans="1:11" s="32" customFormat="1" ht="63.75" hidden="1" customHeight="1" x14ac:dyDescent="0.2">
      <c r="A78" s="39">
        <v>83121700</v>
      </c>
      <c r="B78" s="36" t="s">
        <v>156</v>
      </c>
      <c r="C78" s="38" t="s">
        <v>68</v>
      </c>
      <c r="D78" s="38" t="s">
        <v>157</v>
      </c>
      <c r="E78" s="22" t="s">
        <v>45</v>
      </c>
      <c r="F78" s="21" t="s">
        <v>92</v>
      </c>
      <c r="G78" s="37">
        <v>10000000</v>
      </c>
      <c r="H78" s="37">
        <v>10000000</v>
      </c>
      <c r="I78" s="38" t="s">
        <v>36</v>
      </c>
      <c r="J78" s="24" t="s">
        <v>37</v>
      </c>
      <c r="K78" s="36" t="s">
        <v>158</v>
      </c>
    </row>
    <row r="79" spans="1:11" s="32" customFormat="1" ht="63.75" hidden="1" customHeight="1" x14ac:dyDescent="0.2">
      <c r="A79" s="39">
        <v>80101500</v>
      </c>
      <c r="B79" s="36" t="s">
        <v>159</v>
      </c>
      <c r="C79" s="38" t="s">
        <v>68</v>
      </c>
      <c r="D79" s="38" t="s">
        <v>91</v>
      </c>
      <c r="E79" s="22" t="s">
        <v>45</v>
      </c>
      <c r="F79" s="21" t="s">
        <v>92</v>
      </c>
      <c r="G79" s="37">
        <v>9000000</v>
      </c>
      <c r="H79" s="37">
        <v>9000000</v>
      </c>
      <c r="I79" s="38" t="s">
        <v>36</v>
      </c>
      <c r="J79" s="24" t="s">
        <v>37</v>
      </c>
      <c r="K79" s="36" t="s">
        <v>160</v>
      </c>
    </row>
    <row r="80" spans="1:11" s="32" customFormat="1" ht="63.75" hidden="1" customHeight="1" x14ac:dyDescent="0.2">
      <c r="A80" s="39">
        <v>80101600</v>
      </c>
      <c r="B80" s="36" t="s">
        <v>161</v>
      </c>
      <c r="C80" s="38" t="s">
        <v>68</v>
      </c>
      <c r="D80" s="38" t="s">
        <v>162</v>
      </c>
      <c r="E80" s="57" t="s">
        <v>45</v>
      </c>
      <c r="F80" s="21" t="s">
        <v>92</v>
      </c>
      <c r="G80" s="37">
        <v>6166660</v>
      </c>
      <c r="H80" s="37">
        <v>6166660</v>
      </c>
      <c r="I80" s="38" t="s">
        <v>36</v>
      </c>
      <c r="J80" s="24" t="s">
        <v>37</v>
      </c>
      <c r="K80" s="36" t="s">
        <v>163</v>
      </c>
    </row>
    <row r="81" spans="1:11" s="32" customFormat="1" ht="63.75" hidden="1" customHeight="1" x14ac:dyDescent="0.2">
      <c r="A81" s="39">
        <v>80101600</v>
      </c>
      <c r="B81" s="36" t="s">
        <v>164</v>
      </c>
      <c r="C81" s="38" t="s">
        <v>68</v>
      </c>
      <c r="D81" s="38" t="s">
        <v>165</v>
      </c>
      <c r="E81" s="57" t="s">
        <v>45</v>
      </c>
      <c r="F81" s="21" t="s">
        <v>92</v>
      </c>
      <c r="G81" s="37">
        <v>10400000</v>
      </c>
      <c r="H81" s="37">
        <v>10400000</v>
      </c>
      <c r="I81" s="38" t="s">
        <v>36</v>
      </c>
      <c r="J81" s="24" t="s">
        <v>37</v>
      </c>
      <c r="K81" s="36" t="s">
        <v>166</v>
      </c>
    </row>
    <row r="82" spans="1:11" s="32" customFormat="1" ht="79.5" hidden="1" customHeight="1" thickBot="1" x14ac:dyDescent="0.25">
      <c r="A82" s="20" t="s">
        <v>167</v>
      </c>
      <c r="B82" s="21" t="s">
        <v>168</v>
      </c>
      <c r="C82" s="24" t="s">
        <v>68</v>
      </c>
      <c r="D82" s="24" t="s">
        <v>169</v>
      </c>
      <c r="E82" s="42" t="s">
        <v>45</v>
      </c>
      <c r="F82" s="21" t="s">
        <v>170</v>
      </c>
      <c r="G82" s="23">
        <v>376200000</v>
      </c>
      <c r="H82" s="23">
        <v>376200000</v>
      </c>
      <c r="I82" s="24" t="s">
        <v>36</v>
      </c>
      <c r="J82" s="24" t="s">
        <v>37</v>
      </c>
      <c r="K82" s="21" t="s">
        <v>38</v>
      </c>
    </row>
    <row r="83" spans="1:11" s="32" customFormat="1" ht="65.25" hidden="1" customHeight="1" thickBot="1" x14ac:dyDescent="0.25">
      <c r="A83" s="40" t="s">
        <v>171</v>
      </c>
      <c r="B83" s="41" t="s">
        <v>172</v>
      </c>
      <c r="C83" s="44" t="s">
        <v>68</v>
      </c>
      <c r="D83" s="44" t="s">
        <v>41</v>
      </c>
      <c r="E83" s="42" t="s">
        <v>45</v>
      </c>
      <c r="F83" s="21" t="s">
        <v>170</v>
      </c>
      <c r="G83" s="43">
        <v>120000000</v>
      </c>
      <c r="H83" s="43">
        <v>120000000</v>
      </c>
      <c r="I83" s="44" t="s">
        <v>36</v>
      </c>
      <c r="J83" s="24" t="s">
        <v>37</v>
      </c>
      <c r="K83" s="41" t="s">
        <v>38</v>
      </c>
    </row>
    <row r="84" spans="1:11" s="32" customFormat="1" ht="65.25" hidden="1" customHeight="1" x14ac:dyDescent="0.2">
      <c r="A84" s="25">
        <v>86111600</v>
      </c>
      <c r="B84" s="46" t="s">
        <v>173</v>
      </c>
      <c r="C84" s="24" t="s">
        <v>136</v>
      </c>
      <c r="D84" s="24" t="s">
        <v>174</v>
      </c>
      <c r="E84" s="22" t="s">
        <v>54</v>
      </c>
      <c r="F84" s="21" t="s">
        <v>170</v>
      </c>
      <c r="G84" s="23">
        <v>31020000</v>
      </c>
      <c r="H84" s="23">
        <v>31020000</v>
      </c>
      <c r="I84" s="24" t="s">
        <v>36</v>
      </c>
      <c r="J84" s="24" t="s">
        <v>37</v>
      </c>
      <c r="K84" s="21" t="s">
        <v>38</v>
      </c>
    </row>
    <row r="85" spans="1:11" s="32" customFormat="1" ht="102" customHeight="1" x14ac:dyDescent="0.2">
      <c r="A85" s="26">
        <v>86101700</v>
      </c>
      <c r="B85" s="21" t="s">
        <v>175</v>
      </c>
      <c r="C85" s="24" t="s">
        <v>99</v>
      </c>
      <c r="D85" s="24" t="s">
        <v>100</v>
      </c>
      <c r="E85" s="45" t="s">
        <v>45</v>
      </c>
      <c r="F85" s="21" t="s">
        <v>170</v>
      </c>
      <c r="G85" s="37">
        <f>450496230+40000000+150000000</f>
        <v>640496230</v>
      </c>
      <c r="H85" s="23">
        <f>450496230+150000000+40000000</f>
        <v>640496230</v>
      </c>
      <c r="I85" s="24" t="s">
        <v>36</v>
      </c>
      <c r="J85" s="24" t="s">
        <v>37</v>
      </c>
      <c r="K85" s="21" t="s">
        <v>134</v>
      </c>
    </row>
    <row r="86" spans="1:11" s="32" customFormat="1" ht="61.5" customHeight="1" x14ac:dyDescent="0.2">
      <c r="A86" s="26">
        <v>86101700</v>
      </c>
      <c r="B86" s="21" t="s">
        <v>269</v>
      </c>
      <c r="C86" s="24" t="s">
        <v>68</v>
      </c>
      <c r="D86" s="24" t="s">
        <v>33</v>
      </c>
      <c r="E86" s="45" t="s">
        <v>45</v>
      </c>
      <c r="F86" s="21" t="s">
        <v>170</v>
      </c>
      <c r="G86" s="23">
        <v>2190000</v>
      </c>
      <c r="H86" s="23">
        <v>2190000</v>
      </c>
      <c r="I86" s="24" t="s">
        <v>36</v>
      </c>
      <c r="J86" s="24" t="s">
        <v>37</v>
      </c>
      <c r="K86" s="21" t="s">
        <v>134</v>
      </c>
    </row>
    <row r="87" spans="1:11" s="32" customFormat="1" ht="51" customHeight="1" x14ac:dyDescent="0.2">
      <c r="A87" s="26">
        <v>86101700</v>
      </c>
      <c r="B87" s="21" t="s">
        <v>176</v>
      </c>
      <c r="C87" s="24" t="s">
        <v>136</v>
      </c>
      <c r="D87" s="24" t="s">
        <v>33</v>
      </c>
      <c r="E87" s="45" t="s">
        <v>45</v>
      </c>
      <c r="F87" s="21" t="s">
        <v>170</v>
      </c>
      <c r="G87" s="23">
        <v>666400</v>
      </c>
      <c r="H87" s="23">
        <v>666400</v>
      </c>
      <c r="I87" s="24" t="s">
        <v>36</v>
      </c>
      <c r="J87" s="24" t="s">
        <v>37</v>
      </c>
      <c r="K87" s="21" t="s">
        <v>134</v>
      </c>
    </row>
    <row r="88" spans="1:11" s="32" customFormat="1" ht="90.75" customHeight="1" x14ac:dyDescent="0.2">
      <c r="A88" s="26">
        <v>86101700</v>
      </c>
      <c r="B88" s="21" t="s">
        <v>177</v>
      </c>
      <c r="C88" s="24" t="s">
        <v>136</v>
      </c>
      <c r="D88" s="24" t="s">
        <v>33</v>
      </c>
      <c r="E88" s="45" t="s">
        <v>45</v>
      </c>
      <c r="F88" s="21" t="s">
        <v>170</v>
      </c>
      <c r="G88" s="23">
        <v>690200</v>
      </c>
      <c r="H88" s="23">
        <v>690200</v>
      </c>
      <c r="I88" s="24" t="s">
        <v>36</v>
      </c>
      <c r="J88" s="24" t="s">
        <v>37</v>
      </c>
      <c r="K88" s="21" t="s">
        <v>134</v>
      </c>
    </row>
    <row r="89" spans="1:11" s="32" customFormat="1" ht="63.75" customHeight="1" x14ac:dyDescent="0.2">
      <c r="A89" s="26">
        <v>86101700</v>
      </c>
      <c r="B89" s="21" t="s">
        <v>178</v>
      </c>
      <c r="C89" s="24" t="s">
        <v>32</v>
      </c>
      <c r="D89" s="24" t="s">
        <v>87</v>
      </c>
      <c r="E89" s="45" t="s">
        <v>45</v>
      </c>
      <c r="F89" s="21" t="s">
        <v>170</v>
      </c>
      <c r="G89" s="23">
        <v>1490720</v>
      </c>
      <c r="H89" s="23">
        <v>1490720</v>
      </c>
      <c r="I89" s="24" t="s">
        <v>36</v>
      </c>
      <c r="J89" s="24" t="s">
        <v>37</v>
      </c>
      <c r="K89" s="21" t="s">
        <v>134</v>
      </c>
    </row>
    <row r="90" spans="1:11" s="32" customFormat="1" ht="63.75" customHeight="1" x14ac:dyDescent="0.2">
      <c r="A90" s="26">
        <v>86101700</v>
      </c>
      <c r="B90" s="21" t="s">
        <v>179</v>
      </c>
      <c r="C90" s="24" t="s">
        <v>32</v>
      </c>
      <c r="D90" s="24" t="s">
        <v>33</v>
      </c>
      <c r="E90" s="45" t="s">
        <v>45</v>
      </c>
      <c r="F90" s="21" t="s">
        <v>170</v>
      </c>
      <c r="G90" s="23">
        <v>7871850</v>
      </c>
      <c r="H90" s="23">
        <v>7871850</v>
      </c>
      <c r="I90" s="24" t="s">
        <v>36</v>
      </c>
      <c r="J90" s="24" t="s">
        <v>37</v>
      </c>
      <c r="K90" s="21" t="s">
        <v>134</v>
      </c>
    </row>
    <row r="91" spans="1:11" s="32" customFormat="1" ht="63.75" customHeight="1" x14ac:dyDescent="0.2">
      <c r="A91" s="26">
        <v>86101700</v>
      </c>
      <c r="B91" s="21" t="s">
        <v>180</v>
      </c>
      <c r="C91" s="24" t="s">
        <v>136</v>
      </c>
      <c r="D91" s="24" t="s">
        <v>174</v>
      </c>
      <c r="E91" s="45" t="s">
        <v>45</v>
      </c>
      <c r="F91" s="21" t="s">
        <v>170</v>
      </c>
      <c r="G91" s="23">
        <v>10000000</v>
      </c>
      <c r="H91" s="23">
        <v>10000000</v>
      </c>
      <c r="I91" s="24" t="s">
        <v>36</v>
      </c>
      <c r="J91" s="24" t="s">
        <v>37</v>
      </c>
      <c r="K91" s="21" t="s">
        <v>134</v>
      </c>
    </row>
    <row r="92" spans="1:11" s="32" customFormat="1" ht="72.75" customHeight="1" x14ac:dyDescent="0.2">
      <c r="A92" s="26">
        <v>86101700</v>
      </c>
      <c r="B92" s="21" t="s">
        <v>181</v>
      </c>
      <c r="C92" s="24" t="s">
        <v>40</v>
      </c>
      <c r="D92" s="24" t="s">
        <v>33</v>
      </c>
      <c r="E92" s="45" t="s">
        <v>45</v>
      </c>
      <c r="F92" s="21" t="s">
        <v>170</v>
      </c>
      <c r="G92" s="23">
        <v>696150</v>
      </c>
      <c r="H92" s="23">
        <v>696150</v>
      </c>
      <c r="I92" s="24" t="s">
        <v>36</v>
      </c>
      <c r="J92" s="24" t="s">
        <v>37</v>
      </c>
      <c r="K92" s="21" t="s">
        <v>134</v>
      </c>
    </row>
    <row r="93" spans="1:11" s="32" customFormat="1" ht="76.5" customHeight="1" x14ac:dyDescent="0.2">
      <c r="A93" s="26">
        <v>86101700</v>
      </c>
      <c r="B93" s="21" t="s">
        <v>182</v>
      </c>
      <c r="C93" s="24" t="s">
        <v>63</v>
      </c>
      <c r="D93" s="24" t="s">
        <v>33</v>
      </c>
      <c r="E93" s="45" t="s">
        <v>45</v>
      </c>
      <c r="F93" s="21" t="s">
        <v>170</v>
      </c>
      <c r="G93" s="23">
        <v>2088450</v>
      </c>
      <c r="H93" s="23">
        <v>2088450</v>
      </c>
      <c r="I93" s="24" t="s">
        <v>36</v>
      </c>
      <c r="J93" s="24" t="s">
        <v>37</v>
      </c>
      <c r="K93" s="21" t="s">
        <v>134</v>
      </c>
    </row>
    <row r="94" spans="1:11" s="32" customFormat="1" ht="78" customHeight="1" x14ac:dyDescent="0.2">
      <c r="A94" s="26">
        <v>80111500</v>
      </c>
      <c r="B94" s="21" t="s">
        <v>183</v>
      </c>
      <c r="C94" s="24" t="s">
        <v>75</v>
      </c>
      <c r="D94" s="24" t="s">
        <v>53</v>
      </c>
      <c r="E94" s="22" t="s">
        <v>45</v>
      </c>
      <c r="F94" s="21" t="s">
        <v>170</v>
      </c>
      <c r="G94" s="23">
        <v>130000000</v>
      </c>
      <c r="H94" s="23">
        <v>130000000</v>
      </c>
      <c r="I94" s="24" t="s">
        <v>36</v>
      </c>
      <c r="J94" s="24" t="s">
        <v>37</v>
      </c>
      <c r="K94" s="21" t="s">
        <v>134</v>
      </c>
    </row>
    <row r="95" spans="1:11" s="32" customFormat="1" ht="63.75" customHeight="1" x14ac:dyDescent="0.2">
      <c r="A95" s="26">
        <v>80111500</v>
      </c>
      <c r="B95" s="21" t="s">
        <v>184</v>
      </c>
      <c r="C95" s="24" t="s">
        <v>75</v>
      </c>
      <c r="D95" s="24" t="s">
        <v>53</v>
      </c>
      <c r="E95" s="22" t="s">
        <v>45</v>
      </c>
      <c r="F95" s="21" t="s">
        <v>170</v>
      </c>
      <c r="G95" s="23">
        <v>55000000</v>
      </c>
      <c r="H95" s="23">
        <v>55000000</v>
      </c>
      <c r="I95" s="24" t="s">
        <v>36</v>
      </c>
      <c r="J95" s="24" t="s">
        <v>37</v>
      </c>
      <c r="K95" s="21" t="s">
        <v>134</v>
      </c>
    </row>
    <row r="96" spans="1:11" s="32" customFormat="1" ht="51" customHeight="1" x14ac:dyDescent="0.2">
      <c r="A96" s="26">
        <v>80111500</v>
      </c>
      <c r="B96" s="46" t="s">
        <v>185</v>
      </c>
      <c r="C96" s="24" t="s">
        <v>63</v>
      </c>
      <c r="D96" s="24" t="s">
        <v>141</v>
      </c>
      <c r="E96" s="22" t="s">
        <v>45</v>
      </c>
      <c r="F96" s="21" t="s">
        <v>170</v>
      </c>
      <c r="G96" s="23">
        <v>195000000</v>
      </c>
      <c r="H96" s="23">
        <v>195000000</v>
      </c>
      <c r="I96" s="24" t="s">
        <v>36</v>
      </c>
      <c r="J96" s="24" t="s">
        <v>37</v>
      </c>
      <c r="K96" s="21" t="s">
        <v>134</v>
      </c>
    </row>
    <row r="97" spans="1:11" s="32" customFormat="1" ht="127.5" hidden="1" customHeight="1" x14ac:dyDescent="0.2">
      <c r="A97" s="47">
        <v>80101600</v>
      </c>
      <c r="B97" s="21" t="s">
        <v>186</v>
      </c>
      <c r="C97" s="24" t="s">
        <v>56</v>
      </c>
      <c r="D97" s="24" t="s">
        <v>187</v>
      </c>
      <c r="E97" s="22" t="s">
        <v>89</v>
      </c>
      <c r="F97" s="21" t="s">
        <v>170</v>
      </c>
      <c r="G97" s="23">
        <f>8000000+47000000</f>
        <v>55000000</v>
      </c>
      <c r="H97" s="23">
        <f>8000000+47000000</f>
        <v>55000000</v>
      </c>
      <c r="I97" s="24" t="s">
        <v>36</v>
      </c>
      <c r="J97" s="24" t="s">
        <v>37</v>
      </c>
      <c r="K97" s="21" t="s">
        <v>163</v>
      </c>
    </row>
    <row r="98" spans="1:11" s="32" customFormat="1" ht="102" hidden="1" customHeight="1" x14ac:dyDescent="0.2">
      <c r="A98" s="47">
        <v>81101500</v>
      </c>
      <c r="B98" s="21" t="s">
        <v>188</v>
      </c>
      <c r="C98" s="24" t="s">
        <v>56</v>
      </c>
      <c r="D98" s="24" t="s">
        <v>187</v>
      </c>
      <c r="E98" s="22" t="s">
        <v>45</v>
      </c>
      <c r="F98" s="21" t="s">
        <v>170</v>
      </c>
      <c r="G98" s="23">
        <v>88000000</v>
      </c>
      <c r="H98" s="23">
        <v>88000000</v>
      </c>
      <c r="I98" s="24" t="s">
        <v>36</v>
      </c>
      <c r="J98" s="24" t="s">
        <v>37</v>
      </c>
      <c r="K98" s="21" t="s">
        <v>163</v>
      </c>
    </row>
    <row r="99" spans="1:11" s="32" customFormat="1" ht="102" hidden="1" customHeight="1" x14ac:dyDescent="0.2">
      <c r="A99" s="47">
        <v>81101500</v>
      </c>
      <c r="B99" s="21" t="s">
        <v>188</v>
      </c>
      <c r="C99" s="24" t="s">
        <v>56</v>
      </c>
      <c r="D99" s="24" t="s">
        <v>187</v>
      </c>
      <c r="E99" s="22" t="s">
        <v>45</v>
      </c>
      <c r="F99" s="21" t="s">
        <v>170</v>
      </c>
      <c r="G99" s="23">
        <v>77000000</v>
      </c>
      <c r="H99" s="23">
        <v>77000000</v>
      </c>
      <c r="I99" s="24" t="s">
        <v>36</v>
      </c>
      <c r="J99" s="24" t="s">
        <v>37</v>
      </c>
      <c r="K99" s="21" t="s">
        <v>163</v>
      </c>
    </row>
    <row r="100" spans="1:11" s="32" customFormat="1" ht="134.25" hidden="1" customHeight="1" x14ac:dyDescent="0.2">
      <c r="A100" s="48" t="s">
        <v>171</v>
      </c>
      <c r="B100" s="21" t="s">
        <v>189</v>
      </c>
      <c r="C100" s="24" t="s">
        <v>56</v>
      </c>
      <c r="D100" s="24" t="s">
        <v>51</v>
      </c>
      <c r="E100" s="22" t="s">
        <v>45</v>
      </c>
      <c r="F100" s="21" t="s">
        <v>170</v>
      </c>
      <c r="G100" s="23">
        <v>70000000</v>
      </c>
      <c r="H100" s="23">
        <v>70000000</v>
      </c>
      <c r="I100" s="24" t="s">
        <v>36</v>
      </c>
      <c r="J100" s="24" t="s">
        <v>37</v>
      </c>
      <c r="K100" s="21" t="s">
        <v>163</v>
      </c>
    </row>
    <row r="101" spans="1:11" s="32" customFormat="1" ht="140.25" hidden="1" customHeight="1" x14ac:dyDescent="0.2">
      <c r="A101" s="48" t="s">
        <v>171</v>
      </c>
      <c r="B101" s="21" t="s">
        <v>190</v>
      </c>
      <c r="C101" s="24" t="s">
        <v>56</v>
      </c>
      <c r="D101" s="24" t="s">
        <v>191</v>
      </c>
      <c r="E101" s="22" t="s">
        <v>45</v>
      </c>
      <c r="F101" s="21" t="s">
        <v>170</v>
      </c>
      <c r="G101" s="23">
        <f>56000000+19133333.33</f>
        <v>75133333.329999998</v>
      </c>
      <c r="H101" s="23">
        <f>56000000+19133333.33</f>
        <v>75133333.329999998</v>
      </c>
      <c r="I101" s="24" t="s">
        <v>36</v>
      </c>
      <c r="J101" s="24" t="s">
        <v>37</v>
      </c>
      <c r="K101" s="21" t="s">
        <v>163</v>
      </c>
    </row>
    <row r="102" spans="1:11" s="32" customFormat="1" ht="90.75" hidden="1" customHeight="1" x14ac:dyDescent="0.2">
      <c r="A102" s="47">
        <v>80101600</v>
      </c>
      <c r="B102" s="21" t="s">
        <v>192</v>
      </c>
      <c r="C102" s="24" t="s">
        <v>48</v>
      </c>
      <c r="D102" s="24" t="s">
        <v>187</v>
      </c>
      <c r="E102" s="22" t="s">
        <v>45</v>
      </c>
      <c r="F102" s="21" t="s">
        <v>170</v>
      </c>
      <c r="G102" s="27">
        <v>55000000</v>
      </c>
      <c r="H102" s="27">
        <v>55000000</v>
      </c>
      <c r="I102" s="24" t="s">
        <v>36</v>
      </c>
      <c r="J102" s="24" t="s">
        <v>37</v>
      </c>
      <c r="K102" s="21" t="s">
        <v>94</v>
      </c>
    </row>
    <row r="103" spans="1:11" s="32" customFormat="1" ht="127.5" hidden="1" customHeight="1" x14ac:dyDescent="0.2">
      <c r="A103" s="47">
        <v>86101808</v>
      </c>
      <c r="B103" s="21" t="s">
        <v>193</v>
      </c>
      <c r="C103" s="24" t="s">
        <v>99</v>
      </c>
      <c r="D103" s="24" t="s">
        <v>194</v>
      </c>
      <c r="E103" s="21" t="s">
        <v>45</v>
      </c>
      <c r="F103" s="21" t="s">
        <v>170</v>
      </c>
      <c r="G103" s="23">
        <f>67500000+61800000</f>
        <v>129300000</v>
      </c>
      <c r="H103" s="23">
        <f>67500000+61800000</f>
        <v>129300000</v>
      </c>
      <c r="I103" s="24" t="s">
        <v>36</v>
      </c>
      <c r="J103" s="24" t="s">
        <v>37</v>
      </c>
      <c r="K103" s="21" t="s">
        <v>160</v>
      </c>
    </row>
    <row r="104" spans="1:11" s="32" customFormat="1" ht="89.25" hidden="1" customHeight="1" x14ac:dyDescent="0.2">
      <c r="A104" s="47" t="s">
        <v>195</v>
      </c>
      <c r="B104" s="21" t="s">
        <v>196</v>
      </c>
      <c r="C104" s="24" t="s">
        <v>48</v>
      </c>
      <c r="D104" s="24" t="s">
        <v>87</v>
      </c>
      <c r="E104" s="22" t="s">
        <v>45</v>
      </c>
      <c r="F104" s="21" t="s">
        <v>170</v>
      </c>
      <c r="G104" s="23">
        <v>20000000</v>
      </c>
      <c r="H104" s="23">
        <v>20000000</v>
      </c>
      <c r="I104" s="24" t="s">
        <v>36</v>
      </c>
      <c r="J104" s="24" t="s">
        <v>37</v>
      </c>
      <c r="K104" s="21" t="s">
        <v>160</v>
      </c>
    </row>
    <row r="105" spans="1:11" s="32" customFormat="1" ht="78.75" hidden="1" customHeight="1" x14ac:dyDescent="0.2">
      <c r="A105" s="47">
        <v>80101506</v>
      </c>
      <c r="B105" s="21" t="s">
        <v>197</v>
      </c>
      <c r="C105" s="38" t="s">
        <v>68</v>
      </c>
      <c r="D105" s="24" t="s">
        <v>198</v>
      </c>
      <c r="E105" s="45" t="s">
        <v>42</v>
      </c>
      <c r="F105" s="21" t="s">
        <v>170</v>
      </c>
      <c r="G105" s="23">
        <v>10365400</v>
      </c>
      <c r="H105" s="23">
        <v>10365400</v>
      </c>
      <c r="I105" s="24" t="s">
        <v>36</v>
      </c>
      <c r="J105" s="24" t="s">
        <v>37</v>
      </c>
      <c r="K105" s="21" t="s">
        <v>160</v>
      </c>
    </row>
    <row r="106" spans="1:11" s="32" customFormat="1" ht="94.5" hidden="1" customHeight="1" x14ac:dyDescent="0.2">
      <c r="A106" s="49">
        <v>80101604</v>
      </c>
      <c r="B106" s="36" t="s">
        <v>199</v>
      </c>
      <c r="C106" s="38" t="s">
        <v>48</v>
      </c>
      <c r="D106" s="38" t="s">
        <v>174</v>
      </c>
      <c r="E106" s="45" t="s">
        <v>45</v>
      </c>
      <c r="F106" s="21" t="s">
        <v>170</v>
      </c>
      <c r="G106" s="37">
        <v>77000000</v>
      </c>
      <c r="H106" s="37">
        <v>77000000</v>
      </c>
      <c r="I106" s="38" t="s">
        <v>36</v>
      </c>
      <c r="J106" s="24" t="s">
        <v>37</v>
      </c>
      <c r="K106" s="21" t="s">
        <v>160</v>
      </c>
    </row>
    <row r="107" spans="1:11" s="32" customFormat="1" ht="94.5" hidden="1" customHeight="1" x14ac:dyDescent="0.2">
      <c r="A107" s="47">
        <v>86101705</v>
      </c>
      <c r="B107" s="21" t="s">
        <v>200</v>
      </c>
      <c r="C107" s="24" t="s">
        <v>48</v>
      </c>
      <c r="D107" s="24" t="s">
        <v>187</v>
      </c>
      <c r="E107" s="22" t="s">
        <v>45</v>
      </c>
      <c r="F107" s="21" t="s">
        <v>170</v>
      </c>
      <c r="G107" s="23">
        <f>30000000+25000000</f>
        <v>55000000</v>
      </c>
      <c r="H107" s="23">
        <f>30000000+25000000</f>
        <v>55000000</v>
      </c>
      <c r="I107" s="24" t="s">
        <v>36</v>
      </c>
      <c r="J107" s="24" t="s">
        <v>37</v>
      </c>
      <c r="K107" s="21" t="s">
        <v>160</v>
      </c>
    </row>
    <row r="108" spans="1:11" s="32" customFormat="1" ht="114.75" hidden="1" customHeight="1" x14ac:dyDescent="0.2">
      <c r="A108" s="49">
        <v>80101500</v>
      </c>
      <c r="B108" s="36" t="s">
        <v>201</v>
      </c>
      <c r="C108" s="38" t="s">
        <v>153</v>
      </c>
      <c r="D108" s="38" t="s">
        <v>202</v>
      </c>
      <c r="E108" s="45" t="s">
        <v>45</v>
      </c>
      <c r="F108" s="21" t="s">
        <v>170</v>
      </c>
      <c r="G108" s="37">
        <f>14000000+1000000</f>
        <v>15000000</v>
      </c>
      <c r="H108" s="37">
        <f>14000000+1000000</f>
        <v>15000000</v>
      </c>
      <c r="I108" s="38" t="s">
        <v>36</v>
      </c>
      <c r="J108" s="24" t="s">
        <v>37</v>
      </c>
      <c r="K108" s="21" t="s">
        <v>160</v>
      </c>
    </row>
    <row r="109" spans="1:11" s="32" customFormat="1" ht="127.5" hidden="1" customHeight="1" x14ac:dyDescent="0.2">
      <c r="A109" s="49">
        <v>80101500</v>
      </c>
      <c r="B109" s="36" t="s">
        <v>203</v>
      </c>
      <c r="C109" s="38" t="s">
        <v>99</v>
      </c>
      <c r="D109" s="38" t="s">
        <v>100</v>
      </c>
      <c r="E109" s="45" t="s">
        <v>45</v>
      </c>
      <c r="F109" s="21" t="s">
        <v>170</v>
      </c>
      <c r="G109" s="37">
        <f>15500000+8500000</f>
        <v>24000000</v>
      </c>
      <c r="H109" s="37">
        <f>15500000+8500000</f>
        <v>24000000</v>
      </c>
      <c r="I109" s="38" t="s">
        <v>36</v>
      </c>
      <c r="J109" s="24" t="s">
        <v>37</v>
      </c>
      <c r="K109" s="21" t="s">
        <v>94</v>
      </c>
    </row>
    <row r="110" spans="1:11" s="32" customFormat="1" ht="89.25" hidden="1" customHeight="1" x14ac:dyDescent="0.2">
      <c r="A110" s="25">
        <v>90111601</v>
      </c>
      <c r="B110" s="46" t="s">
        <v>204</v>
      </c>
      <c r="C110" s="24" t="s">
        <v>99</v>
      </c>
      <c r="D110" s="24" t="s">
        <v>198</v>
      </c>
      <c r="E110" s="22" t="s">
        <v>45</v>
      </c>
      <c r="F110" s="21" t="s">
        <v>170</v>
      </c>
      <c r="G110" s="23">
        <v>17152360</v>
      </c>
      <c r="H110" s="23">
        <v>17152360</v>
      </c>
      <c r="I110" s="24" t="s">
        <v>36</v>
      </c>
      <c r="J110" s="24" t="s">
        <v>37</v>
      </c>
      <c r="K110" s="21" t="s">
        <v>205</v>
      </c>
    </row>
    <row r="111" spans="1:11" s="32" customFormat="1" ht="101.25" hidden="1" customHeight="1" x14ac:dyDescent="0.2">
      <c r="A111" s="25" t="s">
        <v>206</v>
      </c>
      <c r="B111" s="46" t="s">
        <v>207</v>
      </c>
      <c r="C111" s="24" t="s">
        <v>68</v>
      </c>
      <c r="D111" s="24" t="s">
        <v>33</v>
      </c>
      <c r="E111" s="22" t="s">
        <v>45</v>
      </c>
      <c r="F111" s="21" t="s">
        <v>170</v>
      </c>
      <c r="G111" s="23">
        <f>7847640+17777360</f>
        <v>25625000</v>
      </c>
      <c r="H111" s="23">
        <f>7847640+17777360</f>
        <v>25625000</v>
      </c>
      <c r="I111" s="24" t="s">
        <v>36</v>
      </c>
      <c r="J111" s="24" t="s">
        <v>37</v>
      </c>
      <c r="K111" s="21" t="s">
        <v>205</v>
      </c>
    </row>
    <row r="112" spans="1:11" s="32" customFormat="1" ht="79.5" hidden="1" customHeight="1" x14ac:dyDescent="0.2">
      <c r="A112" s="25">
        <v>90111601</v>
      </c>
      <c r="B112" s="46" t="s">
        <v>208</v>
      </c>
      <c r="C112" s="24" t="s">
        <v>153</v>
      </c>
      <c r="D112" s="24" t="s">
        <v>33</v>
      </c>
      <c r="E112" s="22" t="s">
        <v>45</v>
      </c>
      <c r="F112" s="21" t="s">
        <v>170</v>
      </c>
      <c r="G112" s="23">
        <v>19999500</v>
      </c>
      <c r="H112" s="23">
        <v>20000000</v>
      </c>
      <c r="I112" s="24" t="s">
        <v>36</v>
      </c>
      <c r="J112" s="24" t="s">
        <v>37</v>
      </c>
      <c r="K112" s="21" t="s">
        <v>163</v>
      </c>
    </row>
    <row r="113" spans="1:11" s="32" customFormat="1" ht="89.25" hidden="1" customHeight="1" x14ac:dyDescent="0.2">
      <c r="A113" s="26">
        <v>78111500</v>
      </c>
      <c r="B113" s="21" t="s">
        <v>209</v>
      </c>
      <c r="C113" s="24" t="s">
        <v>32</v>
      </c>
      <c r="D113" s="24" t="s">
        <v>174</v>
      </c>
      <c r="E113" s="22" t="s">
        <v>34</v>
      </c>
      <c r="F113" s="21" t="s">
        <v>170</v>
      </c>
      <c r="G113" s="23">
        <v>12000000</v>
      </c>
      <c r="H113" s="23">
        <v>12000000</v>
      </c>
      <c r="I113" s="24" t="s">
        <v>36</v>
      </c>
      <c r="J113" s="24" t="s">
        <v>37</v>
      </c>
      <c r="K113" s="21" t="s">
        <v>163</v>
      </c>
    </row>
    <row r="114" spans="1:11" s="32" customFormat="1" ht="76.5" hidden="1" customHeight="1" x14ac:dyDescent="0.2">
      <c r="A114" s="39">
        <v>90111601</v>
      </c>
      <c r="B114" s="50" t="s">
        <v>210</v>
      </c>
      <c r="C114" s="24" t="s">
        <v>211</v>
      </c>
      <c r="D114" s="38" t="s">
        <v>76</v>
      </c>
      <c r="E114" s="45" t="s">
        <v>45</v>
      </c>
      <c r="F114" s="21" t="s">
        <v>170</v>
      </c>
      <c r="G114" s="37">
        <v>20777200</v>
      </c>
      <c r="H114" s="37">
        <v>20777200</v>
      </c>
      <c r="I114" s="38" t="s">
        <v>36</v>
      </c>
      <c r="J114" s="24" t="s">
        <v>37</v>
      </c>
      <c r="K114" s="21" t="s">
        <v>147</v>
      </c>
    </row>
    <row r="115" spans="1:11" s="32" customFormat="1" ht="80.25" hidden="1" customHeight="1" x14ac:dyDescent="0.2">
      <c r="A115" s="39">
        <v>81111510</v>
      </c>
      <c r="B115" s="36" t="s">
        <v>212</v>
      </c>
      <c r="C115" s="38" t="s">
        <v>56</v>
      </c>
      <c r="D115" s="38" t="s">
        <v>187</v>
      </c>
      <c r="E115" s="22" t="s">
        <v>34</v>
      </c>
      <c r="F115" s="21" t="s">
        <v>170</v>
      </c>
      <c r="G115" s="37">
        <f>137445000+22848000+10069000</f>
        <v>170362000</v>
      </c>
      <c r="H115" s="37">
        <f>137445000+22848000+10069000</f>
        <v>170362000</v>
      </c>
      <c r="I115" s="38" t="s">
        <v>36</v>
      </c>
      <c r="J115" s="24" t="s">
        <v>37</v>
      </c>
      <c r="K115" s="36" t="s">
        <v>147</v>
      </c>
    </row>
    <row r="116" spans="1:11" s="32" customFormat="1" ht="81" hidden="1" customHeight="1" x14ac:dyDescent="0.2">
      <c r="A116" s="39">
        <v>80141626</v>
      </c>
      <c r="B116" s="36" t="s">
        <v>213</v>
      </c>
      <c r="C116" s="24" t="s">
        <v>56</v>
      </c>
      <c r="D116" s="38" t="s">
        <v>51</v>
      </c>
      <c r="E116" s="45" t="s">
        <v>45</v>
      </c>
      <c r="F116" s="21" t="s">
        <v>170</v>
      </c>
      <c r="G116" s="37">
        <v>14900000</v>
      </c>
      <c r="H116" s="37">
        <v>14900000</v>
      </c>
      <c r="I116" s="38" t="s">
        <v>36</v>
      </c>
      <c r="J116" s="24" t="s">
        <v>37</v>
      </c>
      <c r="K116" s="36" t="s">
        <v>147</v>
      </c>
    </row>
    <row r="117" spans="1:11" s="32" customFormat="1" ht="76.5" hidden="1" customHeight="1" x14ac:dyDescent="0.2">
      <c r="A117" s="39">
        <v>80141626</v>
      </c>
      <c r="B117" s="36" t="s">
        <v>214</v>
      </c>
      <c r="C117" s="24" t="s">
        <v>56</v>
      </c>
      <c r="D117" s="38" t="s">
        <v>51</v>
      </c>
      <c r="E117" s="45" t="s">
        <v>45</v>
      </c>
      <c r="F117" s="21" t="s">
        <v>170</v>
      </c>
      <c r="G117" s="37">
        <v>14900000</v>
      </c>
      <c r="H117" s="37">
        <v>14900000</v>
      </c>
      <c r="I117" s="38" t="s">
        <v>36</v>
      </c>
      <c r="J117" s="24" t="s">
        <v>37</v>
      </c>
      <c r="K117" s="36" t="s">
        <v>147</v>
      </c>
    </row>
    <row r="118" spans="1:11" s="32" customFormat="1" ht="82.5" hidden="1" customHeight="1" x14ac:dyDescent="0.2">
      <c r="A118" s="39">
        <v>80141626</v>
      </c>
      <c r="B118" s="36" t="s">
        <v>215</v>
      </c>
      <c r="C118" s="24" t="s">
        <v>56</v>
      </c>
      <c r="D118" s="38" t="s">
        <v>51</v>
      </c>
      <c r="E118" s="45" t="s">
        <v>45</v>
      </c>
      <c r="F118" s="21" t="s">
        <v>170</v>
      </c>
      <c r="G118" s="37">
        <v>14900000</v>
      </c>
      <c r="H118" s="37">
        <v>14900000</v>
      </c>
      <c r="I118" s="38" t="s">
        <v>36</v>
      </c>
      <c r="J118" s="24" t="s">
        <v>37</v>
      </c>
      <c r="K118" s="36" t="s">
        <v>147</v>
      </c>
    </row>
    <row r="119" spans="1:11" s="32" customFormat="1" ht="84.75" hidden="1" customHeight="1" x14ac:dyDescent="0.2">
      <c r="A119" s="39">
        <v>80141626</v>
      </c>
      <c r="B119" s="36" t="s">
        <v>215</v>
      </c>
      <c r="C119" s="24" t="s">
        <v>56</v>
      </c>
      <c r="D119" s="38" t="s">
        <v>51</v>
      </c>
      <c r="E119" s="45" t="s">
        <v>45</v>
      </c>
      <c r="F119" s="21" t="s">
        <v>170</v>
      </c>
      <c r="G119" s="37">
        <v>14900000</v>
      </c>
      <c r="H119" s="37">
        <v>14900000</v>
      </c>
      <c r="I119" s="38" t="s">
        <v>36</v>
      </c>
      <c r="J119" s="24" t="s">
        <v>37</v>
      </c>
      <c r="K119" s="36" t="s">
        <v>147</v>
      </c>
    </row>
    <row r="120" spans="1:11" s="32" customFormat="1" ht="78" hidden="1" customHeight="1" x14ac:dyDescent="0.2">
      <c r="A120" s="39">
        <v>80141600</v>
      </c>
      <c r="B120" s="36" t="s">
        <v>216</v>
      </c>
      <c r="C120" s="24" t="s">
        <v>75</v>
      </c>
      <c r="D120" s="38" t="s">
        <v>150</v>
      </c>
      <c r="E120" s="45" t="s">
        <v>45</v>
      </c>
      <c r="F120" s="21" t="s">
        <v>170</v>
      </c>
      <c r="G120" s="37">
        <v>11175000</v>
      </c>
      <c r="H120" s="37">
        <v>11175000</v>
      </c>
      <c r="I120" s="38" t="s">
        <v>36</v>
      </c>
      <c r="J120" s="24" t="s">
        <v>37</v>
      </c>
      <c r="K120" s="36" t="s">
        <v>147</v>
      </c>
    </row>
    <row r="121" spans="1:11" s="32" customFormat="1" ht="82.5" hidden="1" customHeight="1" x14ac:dyDescent="0.2">
      <c r="A121" s="35">
        <v>80131502</v>
      </c>
      <c r="B121" s="36" t="s">
        <v>217</v>
      </c>
      <c r="C121" s="38" t="s">
        <v>153</v>
      </c>
      <c r="D121" s="38" t="s">
        <v>76</v>
      </c>
      <c r="E121" s="22" t="s">
        <v>218</v>
      </c>
      <c r="F121" s="21" t="s">
        <v>170</v>
      </c>
      <c r="G121" s="37">
        <v>10000000</v>
      </c>
      <c r="H121" s="37">
        <v>10000000</v>
      </c>
      <c r="I121" s="38" t="s">
        <v>36</v>
      </c>
      <c r="J121" s="24" t="s">
        <v>37</v>
      </c>
      <c r="K121" s="36" t="s">
        <v>147</v>
      </c>
    </row>
    <row r="122" spans="1:11" s="32" customFormat="1" ht="82.5" hidden="1" customHeight="1" x14ac:dyDescent="0.2">
      <c r="A122" s="35">
        <v>80131502</v>
      </c>
      <c r="B122" s="36" t="s">
        <v>270</v>
      </c>
      <c r="C122" s="38" t="s">
        <v>99</v>
      </c>
      <c r="D122" s="38" t="s">
        <v>33</v>
      </c>
      <c r="E122" s="22" t="s">
        <v>45</v>
      </c>
      <c r="F122" s="21" t="s">
        <v>170</v>
      </c>
      <c r="G122" s="37">
        <v>8925000</v>
      </c>
      <c r="H122" s="37">
        <v>8925000</v>
      </c>
      <c r="I122" s="38" t="s">
        <v>36</v>
      </c>
      <c r="J122" s="24" t="s">
        <v>37</v>
      </c>
      <c r="K122" s="36" t="s">
        <v>147</v>
      </c>
    </row>
    <row r="123" spans="1:11" s="32" customFormat="1" ht="89.25" hidden="1" customHeight="1" x14ac:dyDescent="0.2">
      <c r="A123" s="35">
        <v>80131502</v>
      </c>
      <c r="B123" s="36" t="s">
        <v>219</v>
      </c>
      <c r="C123" s="38" t="s">
        <v>153</v>
      </c>
      <c r="D123" s="38" t="s">
        <v>76</v>
      </c>
      <c r="E123" s="22" t="s">
        <v>218</v>
      </c>
      <c r="F123" s="21" t="s">
        <v>170</v>
      </c>
      <c r="G123" s="37">
        <v>8829800</v>
      </c>
      <c r="H123" s="37">
        <v>8829800</v>
      </c>
      <c r="I123" s="38" t="s">
        <v>36</v>
      </c>
      <c r="J123" s="24" t="s">
        <v>37</v>
      </c>
      <c r="K123" s="36" t="s">
        <v>147</v>
      </c>
    </row>
    <row r="124" spans="1:11" s="32" customFormat="1" ht="53.25" hidden="1" customHeight="1" x14ac:dyDescent="0.2">
      <c r="A124" s="35">
        <v>80131502</v>
      </c>
      <c r="B124" s="36" t="s">
        <v>220</v>
      </c>
      <c r="C124" s="38" t="s">
        <v>40</v>
      </c>
      <c r="D124" s="38" t="s">
        <v>33</v>
      </c>
      <c r="E124" s="22" t="s">
        <v>45</v>
      </c>
      <c r="F124" s="21" t="s">
        <v>170</v>
      </c>
      <c r="G124" s="37">
        <v>6000000</v>
      </c>
      <c r="H124" s="37">
        <v>6000000</v>
      </c>
      <c r="I124" s="38" t="s">
        <v>36</v>
      </c>
      <c r="J124" s="24" t="s">
        <v>37</v>
      </c>
      <c r="K124" s="36" t="s">
        <v>147</v>
      </c>
    </row>
    <row r="125" spans="1:11" s="32" customFormat="1" ht="65.25" hidden="1" customHeight="1" x14ac:dyDescent="0.2">
      <c r="A125" s="35">
        <v>80131502</v>
      </c>
      <c r="B125" s="36" t="s">
        <v>221</v>
      </c>
      <c r="C125" s="38" t="s">
        <v>99</v>
      </c>
      <c r="D125" s="38" t="s">
        <v>33</v>
      </c>
      <c r="E125" s="22" t="s">
        <v>45</v>
      </c>
      <c r="F125" s="21" t="s">
        <v>170</v>
      </c>
      <c r="G125" s="37">
        <v>9660420</v>
      </c>
      <c r="H125" s="37">
        <v>9660420</v>
      </c>
      <c r="I125" s="38" t="s">
        <v>36</v>
      </c>
      <c r="J125" s="24" t="s">
        <v>37</v>
      </c>
      <c r="K125" s="36" t="s">
        <v>147</v>
      </c>
    </row>
    <row r="126" spans="1:11" s="32" customFormat="1" ht="90" hidden="1" customHeight="1" thickBot="1" x14ac:dyDescent="0.25">
      <c r="A126" s="51">
        <v>82101600</v>
      </c>
      <c r="B126" s="41" t="s">
        <v>222</v>
      </c>
      <c r="C126" s="44" t="s">
        <v>153</v>
      </c>
      <c r="D126" s="44" t="s">
        <v>33</v>
      </c>
      <c r="E126" s="22" t="s">
        <v>54</v>
      </c>
      <c r="F126" s="21" t="s">
        <v>170</v>
      </c>
      <c r="G126" s="43">
        <v>45886500</v>
      </c>
      <c r="H126" s="43">
        <v>45886500</v>
      </c>
      <c r="I126" s="44" t="s">
        <v>36</v>
      </c>
      <c r="J126" s="24" t="s">
        <v>37</v>
      </c>
      <c r="K126" s="41" t="s">
        <v>147</v>
      </c>
    </row>
    <row r="127" spans="1:11" s="32" customFormat="1" ht="75.75" hidden="1" customHeight="1" x14ac:dyDescent="0.2">
      <c r="A127" s="25">
        <v>82101602</v>
      </c>
      <c r="B127" s="21" t="s">
        <v>223</v>
      </c>
      <c r="C127" s="24" t="s">
        <v>40</v>
      </c>
      <c r="D127" s="24" t="s">
        <v>224</v>
      </c>
      <c r="E127" s="22" t="s">
        <v>45</v>
      </c>
      <c r="F127" s="21" t="s">
        <v>170</v>
      </c>
      <c r="G127" s="27">
        <f>230000000+77187370</f>
        <v>307187370</v>
      </c>
      <c r="H127" s="27">
        <v>307187370</v>
      </c>
      <c r="I127" s="24" t="s">
        <v>36</v>
      </c>
      <c r="J127" s="24" t="s">
        <v>37</v>
      </c>
      <c r="K127" s="36" t="s">
        <v>158</v>
      </c>
    </row>
    <row r="128" spans="1:11" s="32" customFormat="1" ht="84.75" hidden="1" customHeight="1" x14ac:dyDescent="0.2">
      <c r="A128" s="25">
        <v>82101801</v>
      </c>
      <c r="B128" s="21" t="s">
        <v>225</v>
      </c>
      <c r="C128" s="24" t="s">
        <v>99</v>
      </c>
      <c r="D128" s="24" t="s">
        <v>100</v>
      </c>
      <c r="E128" s="22" t="s">
        <v>59</v>
      </c>
      <c r="F128" s="21" t="s">
        <v>170</v>
      </c>
      <c r="G128" s="23">
        <v>300000000</v>
      </c>
      <c r="H128" s="23">
        <v>300000000</v>
      </c>
      <c r="I128" s="24" t="s">
        <v>36</v>
      </c>
      <c r="J128" s="24" t="s">
        <v>37</v>
      </c>
      <c r="K128" s="21" t="s">
        <v>158</v>
      </c>
    </row>
    <row r="129" spans="1:11" s="32" customFormat="1" ht="102" hidden="1" customHeight="1" x14ac:dyDescent="0.2">
      <c r="A129" s="25">
        <v>80101500</v>
      </c>
      <c r="B129" s="21" t="s">
        <v>226</v>
      </c>
      <c r="C129" s="24" t="s">
        <v>56</v>
      </c>
      <c r="D129" s="24" t="s">
        <v>227</v>
      </c>
      <c r="E129" s="22" t="s">
        <v>45</v>
      </c>
      <c r="F129" s="21" t="s">
        <v>170</v>
      </c>
      <c r="G129" s="23">
        <f>60000000+17962500</f>
        <v>77962500</v>
      </c>
      <c r="H129" s="23">
        <f>60000000+17962500</f>
        <v>77962500</v>
      </c>
      <c r="I129" s="24" t="s">
        <v>36</v>
      </c>
      <c r="J129" s="24" t="s">
        <v>37</v>
      </c>
      <c r="K129" s="36" t="s">
        <v>158</v>
      </c>
    </row>
    <row r="130" spans="1:11" s="32" customFormat="1" ht="102.75" hidden="1" customHeight="1" x14ac:dyDescent="0.2">
      <c r="A130" s="25">
        <v>82101801</v>
      </c>
      <c r="B130" s="21" t="s">
        <v>228</v>
      </c>
      <c r="C130" s="24" t="s">
        <v>68</v>
      </c>
      <c r="D130" s="38" t="s">
        <v>33</v>
      </c>
      <c r="E130" s="45" t="s">
        <v>59</v>
      </c>
      <c r="F130" s="21" t="s">
        <v>170</v>
      </c>
      <c r="G130" s="23">
        <f>240000000+8549000</f>
        <v>248549000</v>
      </c>
      <c r="H130" s="23">
        <f>240000000+8549000</f>
        <v>248549000</v>
      </c>
      <c r="I130" s="24" t="s">
        <v>36</v>
      </c>
      <c r="J130" s="24" t="s">
        <v>37</v>
      </c>
      <c r="K130" s="36" t="s">
        <v>229</v>
      </c>
    </row>
    <row r="131" spans="1:11" s="32" customFormat="1" ht="100.5" hidden="1" customHeight="1" x14ac:dyDescent="0.2">
      <c r="A131" s="25">
        <v>83121700</v>
      </c>
      <c r="B131" s="21" t="s">
        <v>230</v>
      </c>
      <c r="C131" s="24" t="s">
        <v>56</v>
      </c>
      <c r="D131" s="24" t="s">
        <v>227</v>
      </c>
      <c r="E131" s="22" t="s">
        <v>45</v>
      </c>
      <c r="F131" s="21" t="s">
        <v>170</v>
      </c>
      <c r="G131" s="23">
        <f>70000000+14000000</f>
        <v>84000000</v>
      </c>
      <c r="H131" s="23">
        <f>70000000+14000000</f>
        <v>84000000</v>
      </c>
      <c r="I131" s="24" t="s">
        <v>36</v>
      </c>
      <c r="J131" s="24" t="s">
        <v>37</v>
      </c>
      <c r="K131" s="36" t="s">
        <v>158</v>
      </c>
    </row>
    <row r="132" spans="1:11" s="32" customFormat="1" ht="105" hidden="1" customHeight="1" thickBot="1" x14ac:dyDescent="0.25">
      <c r="A132" s="51">
        <v>82141500</v>
      </c>
      <c r="B132" s="41" t="s">
        <v>231</v>
      </c>
      <c r="C132" s="44" t="s">
        <v>56</v>
      </c>
      <c r="D132" s="44" t="s">
        <v>51</v>
      </c>
      <c r="E132" s="42" t="s">
        <v>45</v>
      </c>
      <c r="F132" s="21" t="s">
        <v>170</v>
      </c>
      <c r="G132" s="27">
        <f>9000000+11000000</f>
        <v>20000000</v>
      </c>
      <c r="H132" s="27">
        <f>9000000+11000000</f>
        <v>20000000</v>
      </c>
      <c r="I132" s="44" t="s">
        <v>36</v>
      </c>
      <c r="J132" s="24" t="s">
        <v>37</v>
      </c>
      <c r="K132" s="36" t="s">
        <v>158</v>
      </c>
    </row>
    <row r="133" spans="1:11" s="32" customFormat="1" ht="105" hidden="1" customHeight="1" x14ac:dyDescent="0.2">
      <c r="A133" s="26" t="s">
        <v>232</v>
      </c>
      <c r="B133" s="21" t="s">
        <v>233</v>
      </c>
      <c r="C133" s="24" t="s">
        <v>68</v>
      </c>
      <c r="D133" s="24" t="s">
        <v>108</v>
      </c>
      <c r="E133" s="22" t="s">
        <v>234</v>
      </c>
      <c r="F133" s="21" t="s">
        <v>170</v>
      </c>
      <c r="G133" s="23">
        <f>392366800+47000000</f>
        <v>439366800</v>
      </c>
      <c r="H133" s="23">
        <f>392366800+47000000</f>
        <v>439366800</v>
      </c>
      <c r="I133" s="24" t="s">
        <v>36</v>
      </c>
      <c r="J133" s="24" t="s">
        <v>37</v>
      </c>
      <c r="K133" s="21" t="s">
        <v>119</v>
      </c>
    </row>
    <row r="134" spans="1:11" s="32" customFormat="1" ht="102" hidden="1" customHeight="1" x14ac:dyDescent="0.2">
      <c r="A134" s="26" t="s">
        <v>235</v>
      </c>
      <c r="B134" s="21" t="s">
        <v>236</v>
      </c>
      <c r="C134" s="24" t="s">
        <v>153</v>
      </c>
      <c r="D134" s="24" t="s">
        <v>108</v>
      </c>
      <c r="E134" s="22" t="s">
        <v>45</v>
      </c>
      <c r="F134" s="21" t="s">
        <v>170</v>
      </c>
      <c r="G134" s="23">
        <f>123256500+140000000</f>
        <v>263256500</v>
      </c>
      <c r="H134" s="23">
        <f>123256500+140000000</f>
        <v>263256500</v>
      </c>
      <c r="I134" s="24" t="s">
        <v>36</v>
      </c>
      <c r="J134" s="24" t="s">
        <v>37</v>
      </c>
      <c r="K134" s="21" t="s">
        <v>119</v>
      </c>
    </row>
    <row r="135" spans="1:11" s="32" customFormat="1" ht="75" hidden="1" customHeight="1" x14ac:dyDescent="0.2">
      <c r="A135" s="26">
        <v>81112202</v>
      </c>
      <c r="B135" s="21" t="s">
        <v>237</v>
      </c>
      <c r="C135" s="24" t="s">
        <v>68</v>
      </c>
      <c r="D135" s="24" t="s">
        <v>41</v>
      </c>
      <c r="E135" s="22" t="s">
        <v>234</v>
      </c>
      <c r="F135" s="21" t="s">
        <v>170</v>
      </c>
      <c r="G135" s="23">
        <v>144548735</v>
      </c>
      <c r="H135" s="23">
        <v>144548735</v>
      </c>
      <c r="I135" s="24" t="s">
        <v>36</v>
      </c>
      <c r="J135" s="24" t="s">
        <v>37</v>
      </c>
      <c r="K135" s="21" t="s">
        <v>119</v>
      </c>
    </row>
    <row r="136" spans="1:11" s="32" customFormat="1" ht="66" hidden="1" customHeight="1" x14ac:dyDescent="0.2">
      <c r="A136" s="26">
        <v>81112202</v>
      </c>
      <c r="B136" s="36" t="s">
        <v>238</v>
      </c>
      <c r="C136" s="24" t="s">
        <v>48</v>
      </c>
      <c r="D136" s="38" t="s">
        <v>187</v>
      </c>
      <c r="E136" s="45" t="s">
        <v>234</v>
      </c>
      <c r="F136" s="21" t="s">
        <v>170</v>
      </c>
      <c r="G136" s="23">
        <f>19869338+513862.2</f>
        <v>20383200.199999999</v>
      </c>
      <c r="H136" s="23">
        <f>19869338+513862.2</f>
        <v>20383200.199999999</v>
      </c>
      <c r="I136" s="24" t="s">
        <v>36</v>
      </c>
      <c r="J136" s="24" t="s">
        <v>37</v>
      </c>
      <c r="K136" s="21" t="s">
        <v>119</v>
      </c>
    </row>
    <row r="137" spans="1:11" s="32" customFormat="1" ht="89.25" hidden="1" customHeight="1" x14ac:dyDescent="0.2">
      <c r="A137" s="26">
        <v>80101600</v>
      </c>
      <c r="B137" s="21" t="s">
        <v>239</v>
      </c>
      <c r="C137" s="24" t="s">
        <v>56</v>
      </c>
      <c r="D137" s="38" t="s">
        <v>187</v>
      </c>
      <c r="E137" s="22" t="s">
        <v>45</v>
      </c>
      <c r="F137" s="21" t="s">
        <v>170</v>
      </c>
      <c r="G137" s="23">
        <v>88000000</v>
      </c>
      <c r="H137" s="23">
        <v>88000000</v>
      </c>
      <c r="I137" s="24" t="s">
        <v>36</v>
      </c>
      <c r="J137" s="24" t="s">
        <v>37</v>
      </c>
      <c r="K137" s="21" t="s">
        <v>119</v>
      </c>
    </row>
    <row r="138" spans="1:11" s="32" customFormat="1" ht="119.25" hidden="1" customHeight="1" x14ac:dyDescent="0.2">
      <c r="A138" s="26">
        <v>81102700</v>
      </c>
      <c r="B138" s="36" t="s">
        <v>240</v>
      </c>
      <c r="C138" s="24" t="s">
        <v>40</v>
      </c>
      <c r="D138" s="38" t="s">
        <v>227</v>
      </c>
      <c r="E138" s="45" t="s">
        <v>234</v>
      </c>
      <c r="F138" s="21" t="s">
        <v>170</v>
      </c>
      <c r="G138" s="23">
        <v>31500000</v>
      </c>
      <c r="H138" s="23">
        <v>31500000</v>
      </c>
      <c r="I138" s="24" t="s">
        <v>36</v>
      </c>
      <c r="J138" s="24" t="s">
        <v>37</v>
      </c>
      <c r="K138" s="21" t="s">
        <v>119</v>
      </c>
    </row>
    <row r="139" spans="1:11" s="32" customFormat="1" ht="76.5" hidden="1" customHeight="1" x14ac:dyDescent="0.2">
      <c r="A139" s="26" t="s">
        <v>241</v>
      </c>
      <c r="B139" s="21" t="s">
        <v>242</v>
      </c>
      <c r="C139" s="24" t="s">
        <v>153</v>
      </c>
      <c r="D139" s="38" t="s">
        <v>87</v>
      </c>
      <c r="E139" s="45" t="s">
        <v>234</v>
      </c>
      <c r="F139" s="21" t="s">
        <v>170</v>
      </c>
      <c r="G139" s="23">
        <v>2618000</v>
      </c>
      <c r="H139" s="23">
        <v>2618000</v>
      </c>
      <c r="I139" s="24" t="s">
        <v>36</v>
      </c>
      <c r="J139" s="24" t="s">
        <v>37</v>
      </c>
      <c r="K139" s="21" t="s">
        <v>119</v>
      </c>
    </row>
    <row r="140" spans="1:11" s="32" customFormat="1" ht="75" hidden="1" customHeight="1" x14ac:dyDescent="0.2">
      <c r="A140" s="26">
        <v>43232300</v>
      </c>
      <c r="B140" s="21" t="s">
        <v>243</v>
      </c>
      <c r="C140" s="24" t="s">
        <v>40</v>
      </c>
      <c r="D140" s="38" t="s">
        <v>49</v>
      </c>
      <c r="E140" s="45" t="s">
        <v>234</v>
      </c>
      <c r="F140" s="21" t="s">
        <v>170</v>
      </c>
      <c r="G140" s="27">
        <v>349848000</v>
      </c>
      <c r="H140" s="23">
        <v>349848000</v>
      </c>
      <c r="I140" s="24" t="s">
        <v>36</v>
      </c>
      <c r="J140" s="24" t="s">
        <v>37</v>
      </c>
      <c r="K140" s="21" t="s">
        <v>119</v>
      </c>
    </row>
    <row r="141" spans="1:11" s="32" customFormat="1" ht="66" hidden="1" customHeight="1" x14ac:dyDescent="0.2">
      <c r="A141" s="26">
        <v>81112202</v>
      </c>
      <c r="B141" s="21" t="s">
        <v>244</v>
      </c>
      <c r="C141" s="24" t="s">
        <v>32</v>
      </c>
      <c r="D141" s="24" t="s">
        <v>41</v>
      </c>
      <c r="E141" s="22" t="s">
        <v>42</v>
      </c>
      <c r="F141" s="21" t="s">
        <v>170</v>
      </c>
      <c r="G141" s="23">
        <v>14614325</v>
      </c>
      <c r="H141" s="23">
        <v>14613949</v>
      </c>
      <c r="I141" s="24" t="s">
        <v>36</v>
      </c>
      <c r="J141" s="24" t="s">
        <v>37</v>
      </c>
      <c r="K141" s="21" t="s">
        <v>119</v>
      </c>
    </row>
    <row r="142" spans="1:11" s="32" customFormat="1" ht="76.5" hidden="1" customHeight="1" x14ac:dyDescent="0.2">
      <c r="A142" s="25">
        <v>81112212</v>
      </c>
      <c r="B142" s="21" t="s">
        <v>245</v>
      </c>
      <c r="C142" s="24" t="s">
        <v>153</v>
      </c>
      <c r="D142" s="38" t="s">
        <v>108</v>
      </c>
      <c r="E142" s="22" t="s">
        <v>234</v>
      </c>
      <c r="F142" s="21" t="s">
        <v>170</v>
      </c>
      <c r="G142" s="23">
        <v>11900000</v>
      </c>
      <c r="H142" s="23">
        <v>11900000</v>
      </c>
      <c r="I142" s="24" t="s">
        <v>36</v>
      </c>
      <c r="J142" s="24" t="s">
        <v>37</v>
      </c>
      <c r="K142" s="21" t="s">
        <v>119</v>
      </c>
    </row>
    <row r="143" spans="1:11" s="32" customFormat="1" ht="69.75" hidden="1" customHeight="1" x14ac:dyDescent="0.2">
      <c r="A143" s="25">
        <v>43232300</v>
      </c>
      <c r="B143" s="21" t="s">
        <v>246</v>
      </c>
      <c r="C143" s="24" t="s">
        <v>40</v>
      </c>
      <c r="D143" s="24" t="s">
        <v>49</v>
      </c>
      <c r="E143" s="22" t="s">
        <v>234</v>
      </c>
      <c r="F143" s="21" t="s">
        <v>170</v>
      </c>
      <c r="G143" s="23">
        <v>159967769</v>
      </c>
      <c r="H143" s="23">
        <v>159967769</v>
      </c>
      <c r="I143" s="24" t="s">
        <v>36</v>
      </c>
      <c r="J143" s="24" t="s">
        <v>37</v>
      </c>
      <c r="K143" s="21" t="s">
        <v>119</v>
      </c>
    </row>
    <row r="144" spans="1:11" s="32" customFormat="1" ht="87.75" hidden="1" customHeight="1" x14ac:dyDescent="0.2">
      <c r="A144" s="25">
        <v>43232300</v>
      </c>
      <c r="B144" s="21" t="s">
        <v>247</v>
      </c>
      <c r="C144" s="24" t="s">
        <v>56</v>
      </c>
      <c r="D144" s="38" t="s">
        <v>49</v>
      </c>
      <c r="E144" s="22" t="s">
        <v>42</v>
      </c>
      <c r="F144" s="21" t="s">
        <v>170</v>
      </c>
      <c r="G144" s="27">
        <v>12962792</v>
      </c>
      <c r="H144" s="27">
        <v>12962792</v>
      </c>
      <c r="I144" s="24" t="s">
        <v>36</v>
      </c>
      <c r="J144" s="24" t="s">
        <v>37</v>
      </c>
      <c r="K144" s="21" t="s">
        <v>119</v>
      </c>
    </row>
    <row r="145" spans="1:11" s="32" customFormat="1" ht="76.5" hidden="1" customHeight="1" x14ac:dyDescent="0.2">
      <c r="A145" s="20" t="s">
        <v>248</v>
      </c>
      <c r="B145" s="21" t="s">
        <v>249</v>
      </c>
      <c r="C145" s="24" t="s">
        <v>99</v>
      </c>
      <c r="D145" s="24" t="s">
        <v>41</v>
      </c>
      <c r="E145" s="22" t="s">
        <v>54</v>
      </c>
      <c r="F145" s="21" t="s">
        <v>170</v>
      </c>
      <c r="G145" s="23">
        <v>29156983</v>
      </c>
      <c r="H145" s="23">
        <v>29156983</v>
      </c>
      <c r="I145" s="24" t="s">
        <v>36</v>
      </c>
      <c r="J145" s="24" t="s">
        <v>37</v>
      </c>
      <c r="K145" s="21" t="s">
        <v>119</v>
      </c>
    </row>
    <row r="146" spans="1:11" s="32" customFormat="1" ht="76.5" hidden="1" customHeight="1" x14ac:dyDescent="0.2">
      <c r="A146" s="26">
        <v>43232100</v>
      </c>
      <c r="B146" s="21" t="s">
        <v>250</v>
      </c>
      <c r="C146" s="24" t="s">
        <v>75</v>
      </c>
      <c r="D146" s="24" t="s">
        <v>41</v>
      </c>
      <c r="E146" s="22" t="s">
        <v>42</v>
      </c>
      <c r="F146" s="21" t="s">
        <v>170</v>
      </c>
      <c r="G146" s="23">
        <v>10980000</v>
      </c>
      <c r="H146" s="23">
        <v>10980000</v>
      </c>
      <c r="I146" s="24" t="s">
        <v>36</v>
      </c>
      <c r="J146" s="24" t="s">
        <v>37</v>
      </c>
      <c r="K146" s="21" t="s">
        <v>119</v>
      </c>
    </row>
    <row r="147" spans="1:11" s="32" customFormat="1" ht="64.5" hidden="1" customHeight="1" x14ac:dyDescent="0.2">
      <c r="A147" s="26">
        <v>43232200</v>
      </c>
      <c r="B147" s="21" t="s">
        <v>251</v>
      </c>
      <c r="C147" s="24" t="s">
        <v>32</v>
      </c>
      <c r="D147" s="38" t="s">
        <v>108</v>
      </c>
      <c r="E147" s="22" t="s">
        <v>54</v>
      </c>
      <c r="F147" s="21" t="s">
        <v>170</v>
      </c>
      <c r="G147" s="23">
        <v>159924100</v>
      </c>
      <c r="H147" s="23">
        <v>161976850</v>
      </c>
      <c r="I147" s="24" t="s">
        <v>36</v>
      </c>
      <c r="J147" s="24" t="s">
        <v>37</v>
      </c>
      <c r="K147" s="21" t="s">
        <v>119</v>
      </c>
    </row>
    <row r="148" spans="1:11" s="32" customFormat="1" ht="69" hidden="1" customHeight="1" x14ac:dyDescent="0.2">
      <c r="A148" s="26">
        <v>81112103</v>
      </c>
      <c r="B148" s="21" t="s">
        <v>252</v>
      </c>
      <c r="C148" s="24" t="s">
        <v>136</v>
      </c>
      <c r="D148" s="24" t="s">
        <v>108</v>
      </c>
      <c r="E148" s="22" t="s">
        <v>42</v>
      </c>
      <c r="F148" s="21" t="s">
        <v>170</v>
      </c>
      <c r="G148" s="23">
        <v>8887000</v>
      </c>
      <c r="H148" s="23">
        <v>8888000</v>
      </c>
      <c r="I148" s="24" t="s">
        <v>36</v>
      </c>
      <c r="J148" s="24" t="s">
        <v>37</v>
      </c>
      <c r="K148" s="21" t="s">
        <v>119</v>
      </c>
    </row>
    <row r="149" spans="1:11" s="32" customFormat="1" ht="63.75" hidden="1" customHeight="1" x14ac:dyDescent="0.2">
      <c r="A149" s="26">
        <v>81112102</v>
      </c>
      <c r="B149" s="21" t="s">
        <v>253</v>
      </c>
      <c r="C149" s="24" t="s">
        <v>99</v>
      </c>
      <c r="D149" s="24" t="s">
        <v>41</v>
      </c>
      <c r="E149" s="22" t="s">
        <v>34</v>
      </c>
      <c r="F149" s="21" t="s">
        <v>170</v>
      </c>
      <c r="G149" s="23">
        <v>83311226</v>
      </c>
      <c r="H149" s="23">
        <v>83311226</v>
      </c>
      <c r="I149" s="24" t="s">
        <v>36</v>
      </c>
      <c r="J149" s="24" t="s">
        <v>37</v>
      </c>
      <c r="K149" s="21" t="s">
        <v>119</v>
      </c>
    </row>
    <row r="150" spans="1:11" s="32" customFormat="1" ht="63.75" hidden="1" customHeight="1" x14ac:dyDescent="0.2">
      <c r="A150" s="26">
        <v>81112202</v>
      </c>
      <c r="B150" s="21" t="s">
        <v>254</v>
      </c>
      <c r="C150" s="24" t="s">
        <v>40</v>
      </c>
      <c r="D150" s="24" t="s">
        <v>78</v>
      </c>
      <c r="E150" s="22" t="s">
        <v>234</v>
      </c>
      <c r="F150" s="21" t="s">
        <v>170</v>
      </c>
      <c r="G150" s="27">
        <v>21296061</v>
      </c>
      <c r="H150" s="27">
        <v>21296061</v>
      </c>
      <c r="I150" s="24" t="s">
        <v>36</v>
      </c>
      <c r="J150" s="24" t="s">
        <v>37</v>
      </c>
      <c r="K150" s="21" t="s">
        <v>119</v>
      </c>
    </row>
    <row r="151" spans="1:11" s="32" customFormat="1" ht="110.25" hidden="1" customHeight="1" x14ac:dyDescent="0.2">
      <c r="A151" s="25">
        <v>81112300</v>
      </c>
      <c r="B151" s="21" t="s">
        <v>255</v>
      </c>
      <c r="C151" s="24" t="s">
        <v>32</v>
      </c>
      <c r="D151" s="24" t="s">
        <v>100</v>
      </c>
      <c r="E151" s="22" t="s">
        <v>59</v>
      </c>
      <c r="F151" s="21" t="s">
        <v>170</v>
      </c>
      <c r="G151" s="23">
        <f>220000000-4724710</f>
        <v>215275290</v>
      </c>
      <c r="H151" s="23">
        <f>220000000-4724710</f>
        <v>215275290</v>
      </c>
      <c r="I151" s="24" t="s">
        <v>36</v>
      </c>
      <c r="J151" s="24" t="s">
        <v>37</v>
      </c>
      <c r="K151" s="21" t="s">
        <v>119</v>
      </c>
    </row>
    <row r="152" spans="1:11" s="32" customFormat="1" ht="64.5" hidden="1" customHeight="1" x14ac:dyDescent="0.2">
      <c r="A152" s="26">
        <v>80101507</v>
      </c>
      <c r="B152" s="21" t="s">
        <v>256</v>
      </c>
      <c r="C152" s="24" t="s">
        <v>32</v>
      </c>
      <c r="D152" s="24" t="s">
        <v>146</v>
      </c>
      <c r="E152" s="22" t="s">
        <v>234</v>
      </c>
      <c r="F152" s="21" t="s">
        <v>170</v>
      </c>
      <c r="G152" s="23">
        <v>20250000</v>
      </c>
      <c r="H152" s="23">
        <v>20250000</v>
      </c>
      <c r="I152" s="24" t="s">
        <v>36</v>
      </c>
      <c r="J152" s="24" t="s">
        <v>37</v>
      </c>
      <c r="K152" s="21" t="s">
        <v>119</v>
      </c>
    </row>
    <row r="153" spans="1:11" s="32" customFormat="1" ht="81" hidden="1" customHeight="1" x14ac:dyDescent="0.2">
      <c r="A153" s="26">
        <v>81111811</v>
      </c>
      <c r="B153" s="21" t="s">
        <v>257</v>
      </c>
      <c r="C153" s="24" t="s">
        <v>153</v>
      </c>
      <c r="D153" s="24" t="s">
        <v>108</v>
      </c>
      <c r="E153" s="22" t="s">
        <v>234</v>
      </c>
      <c r="F153" s="21" t="s">
        <v>170</v>
      </c>
      <c r="G153" s="23">
        <v>5000000</v>
      </c>
      <c r="H153" s="23">
        <v>5000000</v>
      </c>
      <c r="I153" s="24" t="s">
        <v>36</v>
      </c>
      <c r="J153" s="24" t="s">
        <v>37</v>
      </c>
      <c r="K153" s="21" t="s">
        <v>119</v>
      </c>
    </row>
    <row r="154" spans="1:11" s="32" customFormat="1" ht="75" hidden="1" customHeight="1" x14ac:dyDescent="0.2">
      <c r="A154" s="26">
        <v>81111811</v>
      </c>
      <c r="B154" s="21" t="s">
        <v>257</v>
      </c>
      <c r="C154" s="24" t="s">
        <v>153</v>
      </c>
      <c r="D154" s="24" t="s">
        <v>108</v>
      </c>
      <c r="E154" s="22" t="s">
        <v>234</v>
      </c>
      <c r="F154" s="21" t="s">
        <v>170</v>
      </c>
      <c r="G154" s="23">
        <v>5000000</v>
      </c>
      <c r="H154" s="23">
        <v>5000000</v>
      </c>
      <c r="I154" s="24" t="s">
        <v>36</v>
      </c>
      <c r="J154" s="24" t="s">
        <v>37</v>
      </c>
      <c r="K154" s="21" t="s">
        <v>119</v>
      </c>
    </row>
    <row r="155" spans="1:11" s="32" customFormat="1" ht="63.75" hidden="1" customHeight="1" x14ac:dyDescent="0.2">
      <c r="A155" s="26">
        <v>81112202</v>
      </c>
      <c r="B155" s="46" t="s">
        <v>258</v>
      </c>
      <c r="C155" s="24" t="s">
        <v>136</v>
      </c>
      <c r="D155" s="24" t="s">
        <v>259</v>
      </c>
      <c r="E155" s="22" t="s">
        <v>34</v>
      </c>
      <c r="F155" s="21" t="s">
        <v>170</v>
      </c>
      <c r="G155" s="23">
        <v>2424928</v>
      </c>
      <c r="H155" s="23">
        <v>2424928</v>
      </c>
      <c r="I155" s="24" t="s">
        <v>36</v>
      </c>
      <c r="J155" s="24" t="s">
        <v>37</v>
      </c>
      <c r="K155" s="21" t="s">
        <v>119</v>
      </c>
    </row>
    <row r="156" spans="1:11" s="32" customFormat="1" ht="100.5" hidden="1" customHeight="1" x14ac:dyDescent="0.2">
      <c r="A156" s="26">
        <v>43233205</v>
      </c>
      <c r="B156" s="21" t="s">
        <v>260</v>
      </c>
      <c r="C156" s="24" t="s">
        <v>40</v>
      </c>
      <c r="D156" s="24" t="s">
        <v>100</v>
      </c>
      <c r="E156" s="22" t="s">
        <v>234</v>
      </c>
      <c r="F156" s="21" t="s">
        <v>170</v>
      </c>
      <c r="G156" s="23">
        <f>259999976.25+39927147.8</f>
        <v>299927124.05000001</v>
      </c>
      <c r="H156" s="23">
        <v>299927123.25</v>
      </c>
      <c r="I156" s="24" t="s">
        <v>36</v>
      </c>
      <c r="J156" s="24" t="s">
        <v>37</v>
      </c>
      <c r="K156" s="21" t="s">
        <v>119</v>
      </c>
    </row>
    <row r="157" spans="1:11" s="32" customFormat="1" ht="93" hidden="1" customHeight="1" x14ac:dyDescent="0.2">
      <c r="A157" s="26">
        <v>80101600</v>
      </c>
      <c r="B157" s="21" t="s">
        <v>261</v>
      </c>
      <c r="C157" s="24" t="s">
        <v>48</v>
      </c>
      <c r="D157" s="24" t="s">
        <v>187</v>
      </c>
      <c r="E157" s="22" t="s">
        <v>45</v>
      </c>
      <c r="F157" s="21" t="s">
        <v>170</v>
      </c>
      <c r="G157" s="23">
        <v>58850000</v>
      </c>
      <c r="H157" s="23">
        <v>58850000</v>
      </c>
      <c r="I157" s="24" t="s">
        <v>36</v>
      </c>
      <c r="J157" s="24" t="s">
        <v>37</v>
      </c>
      <c r="K157" s="21" t="s">
        <v>119</v>
      </c>
    </row>
    <row r="158" spans="1:11" s="32" customFormat="1" ht="92.25" hidden="1" customHeight="1" x14ac:dyDescent="0.2">
      <c r="A158" s="26">
        <v>81102700</v>
      </c>
      <c r="B158" s="21" t="s">
        <v>262</v>
      </c>
      <c r="C158" s="24" t="s">
        <v>263</v>
      </c>
      <c r="D158" s="24" t="s">
        <v>154</v>
      </c>
      <c r="E158" s="22" t="s">
        <v>45</v>
      </c>
      <c r="F158" s="21" t="s">
        <v>170</v>
      </c>
      <c r="G158" s="27">
        <v>12000000</v>
      </c>
      <c r="H158" s="27">
        <v>12000000</v>
      </c>
      <c r="I158" s="24" t="s">
        <v>36</v>
      </c>
      <c r="J158" s="24" t="s">
        <v>37</v>
      </c>
      <c r="K158" s="21" t="s">
        <v>119</v>
      </c>
    </row>
    <row r="159" spans="1:11" s="32" customFormat="1" ht="78" hidden="1" customHeight="1" x14ac:dyDescent="0.2">
      <c r="A159" s="47">
        <v>81112202</v>
      </c>
      <c r="B159" s="21" t="s">
        <v>264</v>
      </c>
      <c r="C159" s="24" t="s">
        <v>40</v>
      </c>
      <c r="D159" s="24" t="s">
        <v>44</v>
      </c>
      <c r="E159" s="22" t="s">
        <v>234</v>
      </c>
      <c r="F159" s="21" t="s">
        <v>170</v>
      </c>
      <c r="G159" s="27">
        <v>32639252</v>
      </c>
      <c r="H159" s="27">
        <v>32639252</v>
      </c>
      <c r="I159" s="24" t="s">
        <v>36</v>
      </c>
      <c r="J159" s="24" t="s">
        <v>37</v>
      </c>
      <c r="K159" s="21" t="s">
        <v>119</v>
      </c>
    </row>
    <row r="160" spans="1:11" s="32" customFormat="1" ht="86.25" hidden="1" customHeight="1" x14ac:dyDescent="0.2">
      <c r="A160" s="47">
        <v>43233201</v>
      </c>
      <c r="B160" s="21" t="s">
        <v>265</v>
      </c>
      <c r="C160" s="24" t="s">
        <v>99</v>
      </c>
      <c r="D160" s="24" t="s">
        <v>41</v>
      </c>
      <c r="E160" s="22" t="s">
        <v>266</v>
      </c>
      <c r="F160" s="21" t="s">
        <v>170</v>
      </c>
      <c r="G160" s="27">
        <f>25000000+75000000</f>
        <v>100000000</v>
      </c>
      <c r="H160" s="27">
        <f>25000000+75000000</f>
        <v>100000000</v>
      </c>
      <c r="I160" s="24" t="s">
        <v>36</v>
      </c>
      <c r="J160" s="24" t="s">
        <v>37</v>
      </c>
      <c r="K160" s="21" t="s">
        <v>267</v>
      </c>
    </row>
    <row r="161" spans="1:11" s="32" customFormat="1" ht="18.75" hidden="1" customHeight="1" x14ac:dyDescent="0.2">
      <c r="A161" s="29"/>
      <c r="B161" s="29"/>
      <c r="C161" s="29"/>
      <c r="D161" s="29"/>
      <c r="E161" s="29"/>
      <c r="F161" s="29"/>
      <c r="G161" s="56">
        <f>SUM(G19:G160)</f>
        <v>9970420899.4199982</v>
      </c>
      <c r="H161" s="56">
        <f>SUM(H19:H160)</f>
        <v>9713324124.6199989</v>
      </c>
      <c r="I161" s="29"/>
      <c r="J161" s="29"/>
      <c r="K161" s="29"/>
    </row>
    <row r="162" spans="1:11" ht="12.75" customHeight="1" x14ac:dyDescent="0.2">
      <c r="C162" s="34"/>
      <c r="G162" s="34"/>
    </row>
    <row r="163" spans="1:11" ht="26.25" customHeight="1" x14ac:dyDescent="0.2">
      <c r="B163" s="52"/>
      <c r="C163" t="s">
        <v>268</v>
      </c>
      <c r="G163" s="53"/>
      <c r="H163" s="53"/>
    </row>
    <row r="164" spans="1:11" ht="68.25" customHeight="1" x14ac:dyDescent="0.2">
      <c r="B164" s="54"/>
      <c r="G164" s="53"/>
    </row>
    <row r="165" spans="1:11" x14ac:dyDescent="0.2">
      <c r="B165" s="55"/>
    </row>
  </sheetData>
  <autoFilter ref="A18:K161">
    <filterColumn colId="10">
      <filters>
        <filter val="LIBIA CONSTANZA SILVA NIÑO_x000a_Coordinadora del Grupo de  Gestión del Talento Humano_x000a_Teléfono: 3487800 _x000a_lsilvan@ssf.gov.co"/>
      </filters>
    </filterColumn>
  </autoFilter>
  <hyperlinks>
    <hyperlink ref="B8" r:id="rId1"/>
    <hyperlink ref="B131"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Versión-11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2017-11-27T11:59:22Z</dcterms:created>
  <dcterms:modified xsi:type="dcterms:W3CDTF">2017-11-27T20:30:45Z</dcterms:modified>
</cp:coreProperties>
</file>