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PAA - 2017\VERSIONES EN SSF\"/>
    </mc:Choice>
  </mc:AlternateContent>
  <bookViews>
    <workbookView xWindow="0" yWindow="0" windowWidth="20490" windowHeight="7065"/>
  </bookViews>
  <sheets>
    <sheet name="SECOP Versión-8" sheetId="1" r:id="rId1"/>
  </sheets>
  <definedNames>
    <definedName name="_xlnm._FilterDatabase" localSheetId="0" hidden="1">'SECOP Versión-8'!$A$18:$Q$150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5" i="1" l="1"/>
  <c r="H149" i="1"/>
  <c r="G149" i="1"/>
  <c r="G145" i="1"/>
  <c r="H125" i="1"/>
  <c r="G125" i="1"/>
  <c r="H123" i="1"/>
  <c r="G123" i="1"/>
  <c r="H121" i="1"/>
  <c r="G121" i="1"/>
  <c r="H120" i="1"/>
  <c r="G120" i="1"/>
  <c r="H119" i="1"/>
  <c r="G119" i="1"/>
  <c r="H105" i="1"/>
  <c r="G105" i="1"/>
  <c r="H100" i="1"/>
  <c r="G100" i="1"/>
  <c r="H99" i="1"/>
  <c r="G99" i="1"/>
  <c r="H98" i="1"/>
  <c r="G98" i="1"/>
  <c r="H94" i="1"/>
  <c r="G94" i="1"/>
  <c r="H92" i="1"/>
  <c r="G92" i="1"/>
  <c r="H88" i="1"/>
  <c r="G88" i="1"/>
  <c r="H87" i="1"/>
  <c r="G87" i="1"/>
  <c r="H76" i="1"/>
  <c r="G76" i="1"/>
  <c r="H71" i="1"/>
  <c r="G71" i="1"/>
  <c r="H65" i="1"/>
  <c r="G65" i="1"/>
  <c r="H53" i="1"/>
  <c r="G53" i="1"/>
  <c r="H52" i="1"/>
  <c r="G52" i="1"/>
  <c r="H50" i="1"/>
  <c r="G50" i="1"/>
  <c r="H48" i="1"/>
  <c r="G48" i="1"/>
  <c r="H45" i="1"/>
  <c r="G45" i="1"/>
  <c r="H42" i="1"/>
  <c r="G42" i="1"/>
  <c r="G150" i="1" s="1"/>
  <c r="B12" i="1" s="1"/>
  <c r="H19" i="1"/>
  <c r="G19" i="1"/>
  <c r="H150" i="1" l="1"/>
</calcChain>
</file>

<file path=xl/comments1.xml><?xml version="1.0" encoding="utf-8"?>
<comments xmlns="http://schemas.openxmlformats.org/spreadsheetml/2006/main">
  <authors>
    <author>Adriana Marcela Ramirez Reyes</author>
    <author>Yucely Nathaly Ascencio Gonzalez</author>
  </authors>
  <commentList>
    <comment ref="E28" authorId="0" shapeId="0">
      <text>
        <r>
          <rPr>
            <b/>
            <sz val="9"/>
            <color indexed="81"/>
            <rFont val="Tahoma"/>
            <family val="2"/>
          </rPr>
          <t>Adriana Marcela Ramirez Reyes:</t>
        </r>
        <r>
          <rPr>
            <sz val="9"/>
            <color indexed="81"/>
            <rFont val="Tahoma"/>
            <family val="2"/>
          </rPr>
          <t xml:space="preserve">
HASTA AGOTAR PRESUPUESTO</t>
        </r>
      </text>
    </comment>
    <comment ref="B86" authorId="1" shapeId="0">
      <text>
        <r>
          <rPr>
            <b/>
            <sz val="9"/>
            <color indexed="81"/>
            <rFont val="Tahoma"/>
            <family val="2"/>
          </rPr>
          <t>Recursos</t>
        </r>
        <r>
          <rPr>
            <sz val="9"/>
            <color indexed="81"/>
            <rFont val="Tahoma"/>
            <family val="2"/>
          </rPr>
          <t xml:space="preserve">
</t>
        </r>
        <r>
          <rPr>
            <b/>
            <sz val="9"/>
            <color indexed="81"/>
            <rFont val="Tahoma"/>
            <family val="2"/>
          </rPr>
          <t>1.</t>
        </r>
        <r>
          <rPr>
            <sz val="9"/>
            <color indexed="81"/>
            <rFont val="Tahoma"/>
            <family val="2"/>
          </rPr>
          <t xml:space="preserve"> Inversión: 195.000.000
</t>
        </r>
        <r>
          <rPr>
            <b/>
            <sz val="9"/>
            <color indexed="81"/>
            <rFont val="Tahoma"/>
            <family val="2"/>
          </rPr>
          <t>2.</t>
        </r>
        <r>
          <rPr>
            <sz val="9"/>
            <color indexed="81"/>
            <rFont val="Tahoma"/>
            <family val="2"/>
          </rPr>
          <t xml:space="preserve"> Funcionamiento
Elementos Bienestar Social: $39.000.000 
Servicios Bienestar Social: $131.345.941</t>
        </r>
      </text>
    </comment>
    <comment ref="B88" authorId="0" shapeId="0">
      <text>
        <r>
          <rPr>
            <b/>
            <sz val="9"/>
            <color indexed="81"/>
            <rFont val="Tahoma"/>
            <family val="2"/>
          </rPr>
          <t>Adriana Marcela Ramirez Reyes:</t>
        </r>
        <r>
          <rPr>
            <sz val="9"/>
            <color indexed="81"/>
            <rFont val="Tahoma"/>
            <family val="2"/>
          </rPr>
          <t xml:space="preserve">
Actividad 1: $8.000.000
Actividad 2: 47.000.000</t>
        </r>
      </text>
    </comment>
    <comment ref="B98" authorId="1" shapeId="0">
      <text>
        <r>
          <rPr>
            <b/>
            <sz val="9"/>
            <color indexed="81"/>
            <rFont val="Tahoma"/>
            <family val="2"/>
          </rPr>
          <t>Yucely Nathaly Ascencio Gonzalez:</t>
        </r>
        <r>
          <rPr>
            <sz val="9"/>
            <color indexed="81"/>
            <rFont val="Tahoma"/>
            <family val="2"/>
          </rPr>
          <t xml:space="preserve">
Proyecto de Inversión
Actividad1: $30.000.000
Actividad2: $25.000.000</t>
        </r>
      </text>
    </comment>
    <comment ref="G99" authorId="0" shapeId="0">
      <text>
        <r>
          <rPr>
            <b/>
            <sz val="9"/>
            <color indexed="81"/>
            <rFont val="Tahoma"/>
            <family val="2"/>
          </rPr>
          <t>Adriana Marcela Ramirez Reyes:</t>
        </r>
        <r>
          <rPr>
            <sz val="9"/>
            <color indexed="81"/>
            <rFont val="Tahoma"/>
            <family val="2"/>
          </rPr>
          <t xml:space="preserve">
Actividad 1:  $14.000.000
Actividad 2:    $1.000.000</t>
        </r>
      </text>
    </comment>
    <comment ref="B118" authorId="0" shapeId="0">
      <text>
        <r>
          <rPr>
            <b/>
            <sz val="9"/>
            <color indexed="81"/>
            <rFont val="Tahoma"/>
            <family val="2"/>
          </rPr>
          <t>Adriana Marcela Ramirez Reyes:</t>
        </r>
        <r>
          <rPr>
            <sz val="9"/>
            <color indexed="81"/>
            <rFont val="Tahoma"/>
            <family val="2"/>
          </rPr>
          <t xml:space="preserve">
No se pudo modificar el objeto contrctual y fecha de inicio por que yase adjudicó el contrato</t>
        </r>
      </text>
    </comment>
    <comment ref="B119" authorId="1" shapeId="0">
      <text>
        <r>
          <rPr>
            <b/>
            <sz val="9"/>
            <color indexed="81"/>
            <rFont val="Tahoma"/>
            <family val="2"/>
          </rPr>
          <t>Yucely Nathaly Ascencio Gonzalez:</t>
        </r>
        <r>
          <rPr>
            <sz val="9"/>
            <color indexed="81"/>
            <rFont val="Tahoma"/>
            <family val="2"/>
          </rPr>
          <t xml:space="preserve">
Proyecto de Inversión
Actividad1: $60.000.000
Actividad2: $17.962.500</t>
        </r>
      </text>
    </comment>
    <comment ref="B120" authorId="0" shapeId="0">
      <text>
        <r>
          <rPr>
            <b/>
            <sz val="9"/>
            <color indexed="81"/>
            <rFont val="Tahoma"/>
            <family val="2"/>
          </rPr>
          <t>Adriana Marcela Ramirez Reyes:</t>
        </r>
        <r>
          <rPr>
            <sz val="9"/>
            <color indexed="81"/>
            <rFont val="Tahoma"/>
            <family val="2"/>
          </rPr>
          <t xml:space="preserve">
Actividad 1: Realizar campañas publicitarias ($240.000.000); Actividad 2:  Promover la utilización de los Buzones Virtuales hacia los Ciudadanos. ($8.549.999)</t>
        </r>
      </text>
    </comment>
    <comment ref="B121" authorId="1" shapeId="0">
      <text>
        <r>
          <rPr>
            <b/>
            <sz val="9"/>
            <color indexed="81"/>
            <rFont val="Tahoma"/>
            <family val="2"/>
          </rPr>
          <t>Yucely Nathaly Ascencio Gonzalez:</t>
        </r>
        <r>
          <rPr>
            <sz val="9"/>
            <color indexed="81"/>
            <rFont val="Tahoma"/>
            <family val="2"/>
          </rPr>
          <t xml:space="preserve">
Proyecto de Inversión
Actividad1: $70.000.000
Actividad2: $14.000.000</t>
        </r>
      </text>
    </comment>
    <comment ref="G123" authorId="0" shapeId="0">
      <text>
        <r>
          <rPr>
            <b/>
            <sz val="9"/>
            <color indexed="81"/>
            <rFont val="Tahoma"/>
            <family val="2"/>
          </rPr>
          <t>Adriana Marcela Ramirez Reyes:</t>
        </r>
        <r>
          <rPr>
            <sz val="9"/>
            <color indexed="81"/>
            <rFont val="Tahoma"/>
            <family val="2"/>
          </rPr>
          <t xml:space="preserve">
Actividad 1: $123.256.500
Actividad 2: $140.000.000</t>
        </r>
      </text>
    </comment>
    <comment ref="H123" authorId="0" shapeId="0">
      <text>
        <r>
          <rPr>
            <b/>
            <sz val="9"/>
            <color indexed="81"/>
            <rFont val="Tahoma"/>
            <family val="2"/>
          </rPr>
          <t>Adriana Marcela Ramirez Reyes:</t>
        </r>
        <r>
          <rPr>
            <sz val="9"/>
            <color indexed="81"/>
            <rFont val="Tahoma"/>
            <family val="2"/>
          </rPr>
          <t xml:space="preserve">
Actividad 1: $123.256.500
Actividad 2: $140.000.000</t>
        </r>
      </text>
    </comment>
  </commentList>
</comments>
</file>

<file path=xl/sharedStrings.xml><?xml version="1.0" encoding="utf-8"?>
<sst xmlns="http://schemas.openxmlformats.org/spreadsheetml/2006/main" count="1091" uniqueCount="256">
  <si>
    <t>PLAN ANUAL DE ADQUISICIONES</t>
  </si>
  <si>
    <t>A. INFORMACIÓN GENERAL DE LA ENTIDAD</t>
  </si>
  <si>
    <t>Nombre</t>
  </si>
  <si>
    <t>SUPERINTENDENCIA DEL SUBSIDIO FAMILIAR</t>
  </si>
  <si>
    <t>Dirección</t>
  </si>
  <si>
    <t xml:space="preserve">Carrera 69 No.25B-4 Bogotá D.C </t>
  </si>
  <si>
    <t>Teléfono</t>
  </si>
  <si>
    <t>Página web</t>
  </si>
  <si>
    <t>http://www.ssf.gov.co/wps/portal</t>
  </si>
  <si>
    <t>Misión y visión</t>
  </si>
  <si>
    <r>
      <rPr>
        <b/>
        <sz val="10"/>
        <rFont val="Arial Narrow"/>
        <family val="2"/>
      </rPr>
      <t>MISIÓN</t>
    </r>
    <r>
      <rPr>
        <sz val="10"/>
        <rFont val="Arial Narrow"/>
        <family val="2"/>
      </rPr>
      <t xml:space="preserve">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t>
    </r>
    <r>
      <rPr>
        <b/>
        <sz val="10"/>
        <rFont val="Arial Narrow"/>
        <family val="2"/>
      </rPr>
      <t>VISIÓN</t>
    </r>
    <r>
      <rPr>
        <sz val="10"/>
        <rFont val="Arial Narrow"/>
        <family val="2"/>
      </rPr>
      <t xml:space="preserve">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 </t>
    </r>
  </si>
  <si>
    <t>Perspectiva estratégica</t>
  </si>
  <si>
    <t>La Superintendencia del Subsidio Familiar está comprometida con la calidad y el medio ambiente para lo que ha implementado programas encaminados a la Mejora Continua y Satisfacción de sus clientes, el cumplimiento de los estándares que apuntan a la excelencia y fortaleciendo su cultura de Calidad</t>
  </si>
  <si>
    <t>Información de contacto</t>
  </si>
  <si>
    <t>Secretaria General - Yalile Katerine Assaf Abueita</t>
  </si>
  <si>
    <t>Valor total del PAA</t>
  </si>
  <si>
    <t>Límite de contratación menor cuantía</t>
  </si>
  <si>
    <t>Límite de contratación mínima cuantía</t>
  </si>
  <si>
    <t>Fecha de última actualización del PAA</t>
  </si>
  <si>
    <t>Código UNSPSC (cada código separado por ;)</t>
  </si>
  <si>
    <t>Descripción</t>
  </si>
  <si>
    <t>Fecha estimada de inicio de proceso de selección (mes)</t>
  </si>
  <si>
    <t>Duración estimada del contrato (número)</t>
  </si>
  <si>
    <t xml:space="preserve">Modalidad de selección </t>
  </si>
  <si>
    <t>Fuente de los recursos</t>
  </si>
  <si>
    <t>Valor total estimado</t>
  </si>
  <si>
    <t>Valor estimado en la vigencia actual</t>
  </si>
  <si>
    <t>¿Se requieren vigencias futuras?</t>
  </si>
  <si>
    <t>Estado de solicitud de vigencias futuras</t>
  </si>
  <si>
    <t xml:space="preserve">Nombre del responsable </t>
  </si>
  <si>
    <t>80111600;80111603</t>
  </si>
  <si>
    <t>Adquirir a través de la Tienda Virtual del Estado Colombiano el suministro del Dotación para los funcionarios de la Superintendencia del Subsidio Familiar que tenga derecho por ley.</t>
  </si>
  <si>
    <t>AGOSTO</t>
  </si>
  <si>
    <t>1 mes</t>
  </si>
  <si>
    <t>Selección Abreviada - Acuerdo Marco</t>
  </si>
  <si>
    <t>Recursos Nación - Funcionamiento - Gastos Generales</t>
  </si>
  <si>
    <t>NO</t>
  </si>
  <si>
    <t>N/A</t>
  </si>
  <si>
    <t>DIANA MARCELA OSPINA FLOREZ
Coordinador  Grupo de Gestión Administrativa y Documental,  
Tel: 3487800  
dospinaf@ssf.gov.co</t>
  </si>
  <si>
    <t>Adquisición, instalación y prestación del servicio de rastreo y monitoreo vehicular integral, mediante el sistema GPS, para los vehículos de propiedad de la  del subsidio familiar.</t>
  </si>
  <si>
    <t>MARZO</t>
  </si>
  <si>
    <t>12 meses</t>
  </si>
  <si>
    <t>Mínima cuantía</t>
  </si>
  <si>
    <t>Suministrar el servicio de mantenimiento preventivo y correctivo incluido mano de obra y repuestos de un ascensor marca OTIS identificado con el número 39-e1141, de propiedad de la Superintendencia del Subsidio Familiar.</t>
  </si>
  <si>
    <t>9 meses Y 15 días</t>
  </si>
  <si>
    <t>Contratación Directa</t>
  </si>
  <si>
    <t>Contratar el servicio de localización, numeración, recarga y mantenimiento de extintores actuales, así como la señalización, soportes e instalación de los mismos para las sedes de la Superintendencia del Subsidio Familiar, en cumplimiento de la normatividad NTC 3808, NTC 2885 y NSR 10 Titulo J.</t>
  </si>
  <si>
    <t>Contratar la prestación del servicio de mantenimiento preventivo y correctivo con suministro de repuestos y manos de obra para el parque automotor de la Superintendencia del Subsidio y Familiar.</t>
  </si>
  <si>
    <t>ENERO</t>
  </si>
  <si>
    <t>8 meses</t>
  </si>
  <si>
    <t>Adquirir por medio de la Tienda Virtual del Estado, especificamente el Acuerdo Marco de Precios para el servicio integral de aseo y cafetería de las instalaciones donde funciona la etidad.</t>
  </si>
  <si>
    <t>10 meses</t>
  </si>
  <si>
    <t>La SCB celebrará en el mercado de compras púbicas - MCP - de la Bolsa Mercantil de Colombia S.A. - BMC - La negociación o negociaciones necesarias para adquirir l prestación del servicio de vigilancia y Seguridad Privada con destino a la Superintendencia del Subsidio Familiar.</t>
  </si>
  <si>
    <t>7 meses</t>
  </si>
  <si>
    <t>Selección abreviada menor cuantía</t>
  </si>
  <si>
    <t>Realizar el mantenimiento preventivo y correctivo a la planta eléctrica PERKINS MLS-56 incluyendo el generador LEROY SOMER LSA44MI con suministro de insumos y mano de obra de la misma, de propiedad de la Superintendencia del Subsidio Familiar.</t>
  </si>
  <si>
    <t>FEBRERO</t>
  </si>
  <si>
    <t>Contratar la prestación del servicio de trasnporte terrestre automotor especial para los funcionarios de la Superintendencia del Subsidio Familiar en la ciudad de Bogotá, D.C.</t>
  </si>
  <si>
    <t>MAYO</t>
  </si>
  <si>
    <t>7 meses y 29 días</t>
  </si>
  <si>
    <t>Licitación Pública</t>
  </si>
  <si>
    <t>Realizar la publicación de los Actos Administrativos y Documentos expedidos por la Superintendencia del Subsidio Familiar, que requieran divulgación en el Diario Oficial en el 2017.</t>
  </si>
  <si>
    <t xml:space="preserve">11 meses </t>
  </si>
  <si>
    <t>Realizar la publicación de los Actos Administrativos y Documentos expedidos por la Superintendencia del Subsidio Familiar, que requieran divulgación en el Diario Oficial durante el resto de la vigencia del 2017</t>
  </si>
  <si>
    <t>ABRIL</t>
  </si>
  <si>
    <t>Prestar los servicios de almacenamiento, custodia, conservación y préstamo del archivo de la Superintendencia del Subsidio Familiar, incluido su transporte y consulta en el caso de ser necesario.</t>
  </si>
  <si>
    <t>7 MESES</t>
  </si>
  <si>
    <t>44101700;44103100</t>
  </si>
  <si>
    <t>Adquirir fotoconductores para impresoras LEXMARK y Tonner para las impresores de la Superintendencia del Subsidio Familiar.</t>
  </si>
  <si>
    <t>NOVIEMBRE</t>
  </si>
  <si>
    <t>Adquisiciòn de SOAT</t>
  </si>
  <si>
    <t>3 dìas</t>
  </si>
  <si>
    <t>Que la entidad inició el respectivo proceso de selección abreviada de menor cuantía No. SSF-SAMC-004-2017 mediante la publicación de la dirección electrónica www.contratos.gov.co el día 22 de marzo de 2017, de conformidad con lo dispuesto en la ley 80 de 1993, ley 1150 de 2007, el decreto 1082 de 2015, y demás normas concordantes.</t>
  </si>
  <si>
    <t>15 meses y 15 días</t>
  </si>
  <si>
    <t>Adquirir a travéz de la tienda virtual del Estado Colombiano  adquisición de los seguros de vehículos para el parque automotor de la Entidad.</t>
  </si>
  <si>
    <t>Adquirir a través de la tienda Virtual del Estado ColombianoAcuerdo Marco de precios para la adquisición de papelería y útiles de oficina para el buen desarrollo de las actividades de gestión de la Superintendencia del Subsidio Familiar.</t>
  </si>
  <si>
    <t>15 días</t>
  </si>
  <si>
    <t>Prestar los servicios de apoyo en el Proceso de Gestión Documental en los procedimientos de Gestión de Correspondencia con el fin de contribuir al logro de los objetivos del Grupo de acuerdo con los criterios de calidad establecidos.</t>
  </si>
  <si>
    <t>9 meses</t>
  </si>
  <si>
    <t>Recursos Nación - Funcionamiento Remuneración Servicios Técnicos</t>
  </si>
  <si>
    <t>Adquirir por medio de la Tienda Virtual del Estado Colombiano, especificamente el acuerdo marco de precios el suministro de tiquetes aéreos a nivel nacional e internacional para los funcionarios y contratistas de la Superintendencia del Subsidio.</t>
  </si>
  <si>
    <t>Realizar la suscripción, adquisición y actualización de publicaciones para el año 2017 impresas a través del sistema de hojas intercambiables LEGIS y acceso en medio electrónico (en línea o página web), de información esenciales para la consulta y emisión de conceptos ajustados a la normatividad vigente por parte de la Superintendencia del Subsidio Familiar.</t>
  </si>
  <si>
    <t>JUNIO</t>
  </si>
  <si>
    <t>Suministro de combustible para los vehiculos de la entidad con el fin de que se cumplan las actividades requeridas en el desarrollo de las funciones de los directivos de la entidad.</t>
  </si>
  <si>
    <t>Contratar los sevicios de un tecnologo para el apoyo de los procesos y procedimientos que se desarrolla en el grupo de  Gestion Administrativa y Documental</t>
  </si>
  <si>
    <t>Recursos Nación - Funcionamiento - Honorarios</t>
  </si>
  <si>
    <t>Prestar los servicios profesionales para la identificación, clasificación y valoración del inventario Propiedad Planta y Equipo para el proceso de convergencia de la Superintendencia del Subsidio Familiar a las nuevas Normas Internacionales deContabilidad para el sector público - NICSP.</t>
  </si>
  <si>
    <t>4 meses</t>
  </si>
  <si>
    <t>Apoyar a la Dirección para la Gestión de las Cajas de Compensación Familiar en la revisión de los aspectos económicos, financiero contable, NIIF, administrativos y de operación de los entes vigilados, con el fin de poder desarrollar las labores de inspección y vigilancia y control que ejerce la Superintendencia del Subsidio Familiar a las Cajas de Compensación Familiar del país</t>
  </si>
  <si>
    <t>RAFAEL TRUJILLO CALDERON
Director para la Gestión de las CCF
Teléfono: 3487800 
rtrujilloc@ssf.gov.co</t>
  </si>
  <si>
    <t>Apoyar a la Dirección para la Gestión de las Cajas de Compensación Familiar en los análisis de los informes de gestión trimestral, como en la proyección de las respuestas a las consultas que se realicen a la Dirección, en desarrollo del proceso de inspección vigilancia y control a las Cajas de Compensación Familiar.</t>
  </si>
  <si>
    <t>Apoyar a la Dirección para la Gestión de las Cajas de Compensación Familiar en la revisión de los aspectos de Gestión, Auditoria y Administración de Control Interno, Ejecución Presupuestal, Auditoria Interna, Análisis al Control de Operaciones administrativos de los entes vigilados, con el fin de poder desarrollar las labores de inspección vigilancia y control que ejerce la Superintendencia del Subsidio Familiar a las Cajas de Compensación Familiar del país.</t>
  </si>
  <si>
    <t>Prestar los servicios profesionales como abogado para apoyar a la Dirección para la Gestión de las Cajas de Compensación Familiar en la inspección y vigilancia de los aspectos legales  y  administrativos de las Cajas de Compensación Familiar, con el fin de preservar la estabilidad, seguridad y confianza del sistema de subsidio familiar en la ejecución de inspección vigilancia y control que ejerce la Superintendencia del Subsidio Familiar a los entes vigilados</t>
  </si>
  <si>
    <t>Contratar la prestación de servicios profesionales para asesorar a la Superintendencia del Subsidio Familiar, en temas relacionados con los programas de salud que manejan las Cajas de Compensación Familiar, en especial en el proceso de escisión, evaluación y análisis de los informes de gestión que presentan los Entes Vigilados, y apoyar las labores misionales de inspección, y vigilancia que ejerce la Superintendencia del Subsidio Familiar  en el país</t>
  </si>
  <si>
    <t>SEPTIEMBRE</t>
  </si>
  <si>
    <t>3 meses</t>
  </si>
  <si>
    <t>Contratar la prestación de servicios profesionales para el análisis de los informes de gestión de los servicios, programas sociales y operaciones que prestan las cajas de compensación familiar, práctica de visitas de inspección a entes vigilados con el fin de realizar el análisis y estudio de los aspectos legales y administrativos de las cajas de compensación familiar que le sean asignadas de conformidad con el plan anual de visitas y apoyar las labores misionales que ejerce la dirección para la gestión.</t>
  </si>
  <si>
    <t>3 meses y 15 días</t>
  </si>
  <si>
    <t>Contratar la prestacion de servicios profesionales para apoyar la direccion de Gestion Financiera y Contable, en la revision de los aspectos administrativos de los entes vigilados, con el fin de poder desarrollar la labores de inspeccion, vigilancia y control que ejerce la Superintendencia de Subsidio Familiar, en las Cajas de Compensacion Familiar en el pais.</t>
  </si>
  <si>
    <t>RUBEN DARIO CORDOBA VICTORIA 
Director de Gestión Financiera y Contable
Tel: 3487800  
rcordobav@ssf.gov.co</t>
  </si>
  <si>
    <t>Contratar la prestación de servicios profesionales para apoyar la dirección de Gestión Financiera y Contable en la revisión de los aspectos administrativos de los entes vigilados con el fin de poder desarrollar las labores de inspección, vigilancia y control que ejerce la Superintendencia del Subsidio Familiar a las Cajas de Compensación Familiar del país.</t>
  </si>
  <si>
    <t>6 meses</t>
  </si>
  <si>
    <t>Apoyar a la Superintendencia Delegada, para la Responsabilidad Administrativa y las Medidas Especiales en el lineamiento, gestion y tramite, sustaciando los diferentes procediminetos administrativos propios de esa dependencia y en cumplimiento del control legal a los entes vigilados.</t>
  </si>
  <si>
    <t>JAIME VARGAS VÁSQUEZ
Superintendente Delegado para la Responsabilidad Administrativa y las Medidas Especiales (e)
Tel: 3487800
jvargasv@ssf.gov.co</t>
  </si>
  <si>
    <t xml:space="preserve">Apoyar a la Superintendencia Delegada para la Responsabilidad Administrativa y las Medidas Especiales como Ente Control legal de las Cajas de Compensación Familiar, adelantando el trámite y sustanciando jurídicamente las diferentes averiguaciones preliminares e investigaciones de carácter administrativo propios de la dependencia, que se surtan con ocasión a los informes de visita especial u ordinaria, quejas y demás denuncias que sean puestas en conocimiento de la Delegada. </t>
  </si>
  <si>
    <t>Apoyar a la Superintendencia Delegada, para la Responsabilidad Administrativa y las Medidas Especiales en la sustanciación de los tramites y procediminetos de registro y control a su cargo y correspondientes a los entes vigilados.</t>
  </si>
  <si>
    <t>Apoyar jurídicamente a la Superintendencia Delegada para la Responsabilidad Administrativa y las Medidas Especiales como Ente Control legal de las Cajas de Compensación Familiar, adelantando las actividades, el trámite y sustanciando las diferentes averiguaciones preliminares e investigaciones de carácter administrativo de la Delegada, que sean trasladas con ocasión a los informes de visita especial u ordinaria, quejas y demás denuncias que sean puestas en conocimiento de la Delegada.</t>
  </si>
  <si>
    <t>NA</t>
  </si>
  <si>
    <t>SERVICIO DE MANTENIMIENTO DE EQUIPOS DE CÓMPUTO CON SUMINISTRO DE PARTES Y MESA DE AYUDA</t>
  </si>
  <si>
    <t>SI</t>
  </si>
  <si>
    <t>SOLICITADA</t>
  </si>
  <si>
    <t>YADIRA LEÓN VARGAS
Jefe Oficina Tecnologías de la Información y las Comunicaciones
Tel:3487800
yleonv@ssf.gov.co</t>
  </si>
  <si>
    <t>ADQUISICIÓN Y RENOVACIÓN DEL LICENCIAMIENTO MICROSOFT PARA LA INFRAESTRUCTURA CENTRAL DE COMPUTO DE LA SUPERINTENDENCIA DEL SUBSIDIO FAMILIAR</t>
  </si>
  <si>
    <t>24 meses</t>
  </si>
  <si>
    <t>CONTRATAR LOS “SERVICIOS DE CONECTIVIDAD” BAJO LA MODALIDAD DE ACUERDO MARCO DE PRECIOS DE COLOMBIA COMPRA EFICIENTE PARA LA SUPERINTENDENCIA DEL SUBSIDIO FAMILIAR</t>
  </si>
  <si>
    <t>14 meses</t>
  </si>
  <si>
    <t>Recursos Nación - Funcionamiento</t>
  </si>
  <si>
    <t>CONTRATAR LOS SERVICIOS DE CENTRO DE DATOS NECESARIOS PARA EL ALOJAMIENTO EN CARÁCTER DE "COLOCATION" DE LA INFRAESTRUCTURA CENTRAL DE CÓMPUTO DE LA SUPERINTENDENCIA DEL SUBSIDIO FAMILIAR BAJO LA MODALIDAD DE ACUERDO MARCO DE PRECIOS DE COLOMBIA COMPRA EFICIENTE”.</t>
  </si>
  <si>
    <t>Prestar los servicios profesionales como abogada para apoyar al Grupo de Gestión Contractual de la Secretaría General, para adelantar los tramites inherentes a los procesos de selección y actividades de contratación estatal que adelante la entidad.</t>
  </si>
  <si>
    <t>LIDA RUIZ DUARTE
Coordinadora del Grupo de Gestión Contractual
Teléfono: 3487800 
lruizd@ssf.gov.co</t>
  </si>
  <si>
    <t>80121600;80121700</t>
  </si>
  <si>
    <t xml:space="preserve">Prestar los servicios profesionales como abogada para apoyar al Grupo de Gestión Contractual de la Secretaria General, en el desarrollo de todas las actividades inherentes y necesarias para adelantar los procesos de contratación de la Entidad. </t>
  </si>
  <si>
    <t>Prestar los servicios profesionales como abogado para apoyar al Grupo de Gestión Contractual de la Secretaria General, en el desarrollo de todas las actividades inherentes y necesarias para adelantar los procesos de contratación de la Entidad</t>
  </si>
  <si>
    <t>Prestar los servicios profesionales como abogado para brindar acompañamiento al Grupo de Gestión Contractual de la Superintendencia del Subsidio Familiar en materia contractual y administrativa</t>
  </si>
  <si>
    <t>Prestar los servicios profesionales a la Oficina Asesora Jurídica de apoyo jurídico con la dedicación y profundización necesaria en temas de derecho administrativo, sancionatorio, apoyar la defensa judicial, y actualizar aspectos jurídicos que conlleva la aplicación de la normatividad del subsidio familiar y el funcionamiento de la Entidad.</t>
  </si>
  <si>
    <t>LIDA REGINA BULA NARVAEZ
Jefe Oficina Asesora Juridica
Teléfono: 3487800 
lbulan@ssf.gov.co</t>
  </si>
  <si>
    <t>Contratar los servicios profesionales como contador para apoyar al Grupo de Gestión del Talento Humano, en los proceso de nómina y demás actividades y procesos del grupo relacionados con temas contables.</t>
  </si>
  <si>
    <t>LIBIA CONSTANZA SILVA NIÑO
Coordinadora del Grupo de  Gestión del Talento Humano
Teléfono: 3487800 
lsilvan@ssf.gov.co</t>
  </si>
  <si>
    <t>Contratar los Servicios para la participación de la delegación deportiva de la Superintendencia del Subsidio Familiar en los Juegos Intercajas de la Confraternidad 2017</t>
  </si>
  <si>
    <t>JULIO</t>
  </si>
  <si>
    <t>Recursos Nación - Funcionamiento - Bienestar Social</t>
  </si>
  <si>
    <t>Adquirir por el sistema de bonos educativos, implementos que fortalezcan la formación educativa para los hijos de los funcionarios de la Superintendencia del Subsidio Familiar que se encuentran en formación académica (desde pre-escolar hasta profesional).</t>
  </si>
  <si>
    <t>Recursos Nación - Funcionamiento - Elementos para Bienestar Social</t>
  </si>
  <si>
    <t>Prestar servicios profesionales y de apoyo a la gestión en la ejecución del Plan de Bienestar Laboral e incentivos, dirigidos a los funcionarios de la Superintendencia del Subsidio Familiar.</t>
  </si>
  <si>
    <t>8 meses y 15 días</t>
  </si>
  <si>
    <t xml:space="preserve">Recursos Nación - Funcionamiento </t>
  </si>
  <si>
    <t>Prestar los servicios profesionales y de apoyo a la gestión en la ejecución del Programa de clima y cultura organizacional y a la implementación del sistema de Gestión de seguridad y salud en el trabajo dirigidos a los funcionarios de la Superintendencia del Subsidio Familiar.</t>
  </si>
  <si>
    <t>Prestar los servicios profesionales como Psicóloga para acompañar a la Oficina de Protección al Usuario en la construcción e implementación de herramientas, estrategias y mecanismos para lograr una interacción con los usuarios del sistema del subsidio Familiar, con un enfoque en la integración a la comunidad y a la gestión institucional</t>
  </si>
  <si>
    <t>4 meses y 15 días</t>
  </si>
  <si>
    <t>DIANA KARIME VELEZ
Jefe Oficina de Protección al Usuario SSF, 
Tel 3487808
dvelezg@ssf.gov.co</t>
  </si>
  <si>
    <t>Prestar los servicios profesionales como abogado para brindar apoyo jurídico en los diversos trámites administrativos que debe adelantar el despacho de la Secretaria General de la Superintendencia del Subsidio Familiar</t>
  </si>
  <si>
    <t>7 meses y 15 días</t>
  </si>
  <si>
    <t>LUZ MARY CORONADO MARÍN
Secretario (a) General
Tel 3487808
lcoronadom@ssf.gov.co</t>
  </si>
  <si>
    <t>BRINDAR ASESORÍA PROFESIONAL AL DESPACHO DE LA SECRETARIA GENERAL EN LOS ASUNTOS DE SU COMPETENCIA Y DE ACUERDO CON LOS PROCESOS A CARGO TANTO EN MATERIA CONTRACTUAL COMO ADMINISTRATIVA, DE ACUERDO CON EL PERFIL DE LA CONTRATISTA</t>
  </si>
  <si>
    <t xml:space="preserve">OCTUBRE </t>
  </si>
  <si>
    <t>2 meses y 20 días</t>
  </si>
  <si>
    <t>Funcionamiento</t>
  </si>
  <si>
    <t>YALILE KATERINE ASSAF ABUEITA
Secretaria General
Tel: 3487800
yassafa@ssf.gov.co</t>
  </si>
  <si>
    <t>43232202;44101730;78131805</t>
  </si>
  <si>
    <r>
      <rPr>
        <b/>
        <sz val="10"/>
        <rFont val="Arial Narrow"/>
        <family val="2"/>
      </rPr>
      <t xml:space="preserve">PI - IMPLEMENTACIÓN Y MEJORAMIENTO DEL SISTEMA INTEGRADO DE GESTIÓN DOCUMENTAL DE LA SSF. Actividad: </t>
    </r>
    <r>
      <rPr>
        <sz val="10"/>
        <rFont val="Arial Narrow"/>
        <family val="2"/>
      </rPr>
      <t xml:space="preserve">Digitalizar archivo Central 2005-2014 </t>
    </r>
    <r>
      <rPr>
        <b/>
        <sz val="10"/>
        <rFont val="Arial Narrow"/>
        <family val="2"/>
      </rPr>
      <t xml:space="preserve">Objeto: </t>
    </r>
    <r>
      <rPr>
        <sz val="10"/>
        <rFont val="Arial Narrow"/>
        <family val="2"/>
      </rPr>
      <t>Contratar el servicio de digitalización del archivo central de la superintendencia del subsidio familiar para 740 cajas.</t>
    </r>
  </si>
  <si>
    <t xml:space="preserve">7 meses </t>
  </si>
  <si>
    <t>Selección abreviada subasta inversa</t>
  </si>
  <si>
    <t>Recursos Nación -Inversión</t>
  </si>
  <si>
    <t>86101705;80101603</t>
  </si>
  <si>
    <r>
      <t xml:space="preserve">PI - MEJORAMIENTO EN LA CAPACIDAD DE GESTIÓN INSTITUCIONAL, PARA FORTALECER LA INSPECCIÓN, VIGILANCIA Y CONTROL DE LA SUPERINTENDENCIA DEL SUBSIDIO FAMILIAR Actividad: </t>
    </r>
    <r>
      <rPr>
        <sz val="10"/>
        <rFont val="Arial Narrow"/>
        <family val="2"/>
      </rPr>
      <t xml:space="preserve">Diseñar, implementar y dar mantenimiento al Plan de Gestión Ambiental. </t>
    </r>
    <r>
      <rPr>
        <b/>
        <sz val="10"/>
        <rFont val="Arial Narrow"/>
        <family val="2"/>
      </rPr>
      <t xml:space="preserve">Objeto: </t>
    </r>
    <r>
      <rPr>
        <sz val="10"/>
        <rFont val="Arial Narrow"/>
        <family val="2"/>
      </rPr>
      <t>Realizar la implementación, socialización y seguimiento del plan Institucional de Gestión Ambiental (PIGA) en la Superintendencia del Subsidio Familiar.</t>
    </r>
  </si>
  <si>
    <t>5 meses</t>
  </si>
  <si>
    <r>
      <rPr>
        <b/>
        <sz val="10"/>
        <rFont val="Arial Narrow"/>
        <family val="2"/>
      </rPr>
      <t xml:space="preserve">PI - DESARROLLO DE COMPETENCIAS TÉCNICAS Y COMPORTAMENTALES DE LOS FUNCIONARIOS DE LA SUPERINTENDENCIA DEL SUBSIDIO FAMILIAR BOGOTÁ. Actividad 1: </t>
    </r>
    <r>
      <rPr>
        <sz val="10"/>
        <rFont val="Arial Narrow"/>
        <family val="2"/>
      </rPr>
      <t xml:space="preserve">Entrenar en el puesto de trabajo a los funcionarios de la entidad. </t>
    </r>
    <r>
      <rPr>
        <b/>
        <sz val="10"/>
        <rFont val="Arial Narrow"/>
        <family val="2"/>
      </rPr>
      <t>Actividad 2</t>
    </r>
    <r>
      <rPr>
        <sz val="10"/>
        <rFont val="Arial Narrow"/>
        <family val="2"/>
      </rPr>
      <t xml:space="preserve">: Participar en programas de formación y capacitación orientada a la profesionalización de los servidores de la entidad. </t>
    </r>
    <r>
      <rPr>
        <b/>
        <sz val="10"/>
        <rFont val="Arial Narrow"/>
        <family val="2"/>
      </rPr>
      <t>Actividad 3</t>
    </r>
    <r>
      <rPr>
        <sz val="10"/>
        <rFont val="Arial Narrow"/>
        <family val="2"/>
      </rPr>
      <t>: Implementar y actualizar de cursos virtuales dirigidos a los funcionarios de la entidad a través de la Plataforma E-learning.</t>
    </r>
    <r>
      <rPr>
        <b/>
        <sz val="10"/>
        <rFont val="Arial Narrow"/>
        <family val="2"/>
      </rPr>
      <t xml:space="preserve"> Objeto: </t>
    </r>
    <r>
      <rPr>
        <sz val="10"/>
        <rFont val="Arial Narrow"/>
        <family val="2"/>
      </rPr>
      <t>Adicionar al convenio Interadministrativo No. 199 de 2017 suscrito entre el Instituto Colombiano de Crédito Educativo y Estudios Técnicos en el Exterior – ICETEX y la Superintendencia del Subsidio Familiar.</t>
    </r>
  </si>
  <si>
    <t>Recursos Nación - Inversión</t>
  </si>
  <si>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COMUNICACIÓN ESTRATÉGICA 2017" para los funcionarios de la SSF.</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</si>
  <si>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Seminario Nacional últimas actualizaciones en el fortalecimiento del cobro coactivo, y jurisdicción coactivas en las entidades públicas.</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</si>
  <si>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"TALLER DE TABLAS DE RETENCIÓN DOCUMENTAL BOGOTÁ" para los funcionarios de la Superintendencia del Subsidio Familiar.</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</si>
  <si>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Inscripción y participación al "SEMINARIO DE PROCEDIMIENTO ADMINISTRATIVO SANCIONATORIO" para los funcionarios de la Superintendencia del Susidio Familiar, aprobado por comité el 18 de mayo de 2017 Acta 04.</t>
    </r>
  </si>
  <si>
    <r>
      <rPr>
        <b/>
        <sz val="10"/>
        <rFont val="Arial Narrow"/>
        <family val="2"/>
      </rPr>
      <t xml:space="preserve">PI - DESARROLLO DE COMPETENCIAS TÉCNICAS Y COMPORTAMENTALES DE LOS FUNCIONARIOS DE LA SUPERINTENDENCIA DEL SUBSIDIO FAMILIAR BOGOTÁ. Actividad: </t>
    </r>
    <r>
      <rPr>
        <sz val="10"/>
        <rFont val="Arial Narrow"/>
        <family val="2"/>
      </rPr>
      <t>Entrenar en el puesto de trabajo a los funcionarios de la entidad</t>
    </r>
    <r>
      <rPr>
        <b/>
        <sz val="10"/>
        <rFont val="Arial Narrow"/>
        <family val="2"/>
      </rPr>
      <t xml:space="preserve"> Objeto: </t>
    </r>
    <r>
      <rPr>
        <sz val="10"/>
        <rFont val="Arial Narrow"/>
        <family val="2"/>
      </rPr>
      <t>Contratar los servicios de capacitación teniendo en cuenta las necesidades de las diferentes áreas de la SSF</t>
    </r>
  </si>
  <si>
    <r>
      <rPr>
        <b/>
        <sz val="10"/>
        <rFont val="Arial Narrow"/>
        <family val="2"/>
      </rPr>
      <t xml:space="preserve">PI - DESARROLLAR COMPETENCIAS TÉCNICAS Y COMPORTAMENTALES DE LOS FUNCIONARIOS DE LA SUPERINTENDENCIA DEL SUBSIDIO FAMILIAR. Actividad: </t>
    </r>
    <r>
      <rPr>
        <sz val="10"/>
        <rFont val="Arial Narrow"/>
        <family val="2"/>
      </rPr>
      <t xml:space="preserve">Desarrollar el Programa de Clima y Cultura Organizacional definido para el cumplimiento de las actividades de sensibilización y fortalecimiento del Clima y Cutura Organizacional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dirigidos a los funcionarios de la SSF.</t>
    </r>
  </si>
  <si>
    <r>
      <rPr>
        <b/>
        <sz val="10"/>
        <rFont val="Arial Narrow"/>
        <family val="2"/>
      </rPr>
      <t>PI - DESARROLLAR COMPETENCIAS TÉCNICAS Y COMPORTAMENTALES DE LOS FUNCIONARIOS DE LA SUPERINTENDENCIA DEL SUBSIDIO FAMILIAR. Actividad:</t>
    </r>
    <r>
      <rPr>
        <sz val="10"/>
        <rFont val="Arial Narrow"/>
        <family val="2"/>
      </rPr>
      <t xml:space="preserve"> Organizar e implementar la política sobre seguridad y salud en el trabajo </t>
    </r>
    <r>
      <rPr>
        <b/>
        <sz val="10"/>
        <rFont val="Arial Narrow"/>
        <family val="2"/>
      </rPr>
      <t>Objeto:</t>
    </r>
    <r>
      <rPr>
        <sz val="10"/>
        <rFont val="Arial Narrow"/>
        <family val="2"/>
      </rPr>
      <t xml:space="preserve"> Prestar los servicios profesionales y de apoyo a la gestión en la ejecución del programa de clima y cultura organizacional y a la implementación del sistema de gestión de seguridad y salud en el trabajo dirigido a los funcionarios de la SSF.</t>
    </r>
  </si>
  <si>
    <r>
      <t xml:space="preserve">PI - DESARROLLO DE COMPETENCIAS TÉCNICAS Y COMPORTAMENTALES DE LOS FUNCIONARIOS DE LA SUPERINTENDENCIA DEL SUBSIDIO FAMILIAR BOGOTÁ. Actividad: </t>
    </r>
    <r>
      <rPr>
        <sz val="10"/>
        <rFont val="Arial Narrow"/>
        <family val="2"/>
      </rPr>
      <t>Desarrollar el Plan de Bienestar e Incentivos</t>
    </r>
    <r>
      <rPr>
        <b/>
        <sz val="10"/>
        <rFont val="Arial Narrow"/>
        <family val="2"/>
      </rPr>
      <t xml:space="preserve"> Objeto: </t>
    </r>
    <r>
      <rPr>
        <sz val="10"/>
        <rFont val="Arial Narrow"/>
        <family val="2"/>
      </rPr>
      <t>Prestar  servicios profesionales y de apoyo a la gestión en la ejecución del plan de bienestar laboral e incentivos, dirigidos a los funcionarios de la SSF 2107.</t>
    </r>
  </si>
  <si>
    <t xml:space="preserve">Recursos Nación - Inversión </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</si>
  <si>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Mejoramiento, seguimiento y evaluación del modelo integral de la SSF. </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</si>
  <si>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t>JORLEIDY DE JESÚS BEAN MOSQUERA
Asesora Despacho
Teléfono: 3487800 
jbeanm@ssf.gov.co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</si>
  <si>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t>
    </r>
    <r>
      <rPr>
        <b/>
        <sz val="10"/>
        <rFont val="Arial Narrow"/>
        <family val="2"/>
      </rPr>
      <t>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2.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xml:space="preserve"> Prestar servicios profesionales a la Superintendencia del Subsidio Familiar realizando un acompañamiento técnico en la elaboración y/o actualización de documentos, mecanismos y herramientas de seguimiento que orienten la labor de inspección, vigilancia y control de los planes, programas y proyectos presentados por las Cajas de Compensación Familiar.</t>
    </r>
  </si>
  <si>
    <t>11 meses</t>
  </si>
  <si>
    <t>RUBEN DARIO CORDOBA VICTORIA
Superintendente Delegado para Estudios Especiales y la Evaluación de Proyectos (e)
Teléfono: 3487800 
rcordobav@ssf.gov.co</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</si>
  <si>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</si>
  <si>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servicios profesionales a la Superintendencia del Subsidio Familiar para fortalecer las capacidades técnicas generando lineamientos, mecanismos y procesos de gestión a través del diseño y evaluación de planes, programas y proyectos, presentados por las Cajas de Compensación Familiar que permitan el mejoramiento, inspección, vigilancia y control de los mismos.</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</si>
  <si>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Diseñar planes y programas para la ejecución de los lineamientos de política sobre el sistema de inspección, vigilancia y control y el fortalecimiento del actuar a nivel territorial y mantenimiento de las mismas. </t>
    </r>
    <r>
      <rPr>
        <b/>
        <sz val="10"/>
        <rFont val="Arial Narrow"/>
        <family val="2"/>
      </rPr>
      <t>Actividad 2:</t>
    </r>
    <r>
      <rPr>
        <sz val="10"/>
        <rFont val="Arial Narrow"/>
        <family val="2"/>
      </rPr>
      <t xml:space="preserve"> </t>
    </r>
    <r>
      <rPr>
        <b/>
        <sz val="10"/>
        <rFont val="Arial Narrow"/>
        <family val="2"/>
      </rPr>
      <t xml:space="preserve"> </t>
    </r>
    <r>
      <rPr>
        <sz val="10"/>
        <rFont val="Arial Narrow"/>
        <family val="2"/>
      </rPr>
      <t xml:space="preserve">Apoyo técnico a la SSF en la elaboración y actualización de documentos de apoyo: guías, planes, manuales, mapas de riesgos y/o cartillas que orientes la labor de las dependencias. </t>
    </r>
    <r>
      <rPr>
        <b/>
        <sz val="10"/>
        <rFont val="Arial Narrow"/>
        <family val="2"/>
      </rPr>
      <t xml:space="preserve">Objeto: </t>
    </r>
    <r>
      <rPr>
        <sz val="10"/>
        <rFont val="Arial Narrow"/>
        <family val="2"/>
      </rPr>
      <t>Prestar los servicios profesionales para apoyar a la delegada para Estudios Especiales y Evaluación de Proyectos en la revisión de los aspectos administrativos y financieros de los planes, programas y proyectos que presentan los entes vigilados, con el fin de poder desarrollar las labores de inspección vigilancia y control que ejerce la SSF en las Cajas de Compensación Familiar del país.</t>
    </r>
  </si>
  <si>
    <t>10 meses y 22 días</t>
  </si>
  <si>
    <r>
      <rPr>
        <b/>
        <sz val="10"/>
        <rFont val="Arial Narrow"/>
        <family val="2"/>
      </rPr>
      <t>PI - MEJORAMIENTO EN LA CAPACIDAD DE GESTIÓN INSTITUCIONAL, PARA FORTALECER LA INSPECCIÓN, VIGILANCIA Y CONTROL DE LA SUPERINTENDENCIA DEL SUBSIDIO FAMILIAR.</t>
    </r>
    <r>
      <rPr>
        <sz val="10"/>
        <rFont val="Arial Narrow"/>
        <family val="2"/>
      </rPr>
      <t xml:space="preserve"> </t>
    </r>
    <r>
      <rPr>
        <b/>
        <sz val="10"/>
        <rFont val="Arial Narrow"/>
        <family val="2"/>
      </rPr>
      <t>Actividad:</t>
    </r>
    <r>
      <rPr>
        <sz val="10"/>
        <rFont val="Arial Narrow"/>
        <family val="2"/>
      </rPr>
      <t xml:space="preserve"> Construir estrategias e implementar herramientas y mecanismos que garanticen la participación ciudadana y la posibilidad de vigilar la gestión pública de la entidad. </t>
    </r>
    <r>
      <rPr>
        <b/>
        <sz val="10"/>
        <rFont val="Arial Narrow"/>
        <family val="2"/>
      </rPr>
      <t>Objeto:</t>
    </r>
    <r>
      <rPr>
        <sz val="10"/>
        <rFont val="Arial Narrow"/>
        <family val="2"/>
      </rPr>
      <t xml:space="preserve"> Prestar los servicios profesionales en derecho para acompañar la Oficina de Planeacion, en la construccion e implementacion de herramientas, de estrategias y mecanismos de participacion ciudadana, fometar la transparencia en la gestion institucional para la lucha contra la corrupcion en pro de la eficiencia administrativay de buen gobierno.</t>
    </r>
  </si>
  <si>
    <r>
      <rPr>
        <b/>
        <sz val="10"/>
        <rFont val="Arial Narrow"/>
        <family val="2"/>
      </rPr>
      <t xml:space="preserve">PI - MEJORAMIENTO EN LA CAPACIDAD DE GESTIÓN INSTITUCIONAL, PARA FORTALECER LA INSPECCIÓN, VIGILANCIA Y CONTROL DE LA SUPERINTENDENCIA DEL SUBSIDIO FAMILIAR. Actividad 1: </t>
    </r>
    <r>
      <rPr>
        <sz val="10"/>
        <rFont val="Arial Narrow"/>
        <family val="2"/>
      </rPr>
      <t xml:space="preserve">Implementar un programa de capacitación y entrenamiento a funcionarios en los aspectos de planeación y seguimiento a la gestión institucional a partir del marco metodológico e instrumentos diseñados en el marco de IVC. </t>
    </r>
    <r>
      <rPr>
        <b/>
        <sz val="10"/>
        <rFont val="Arial Narrow"/>
        <family val="2"/>
      </rPr>
      <t xml:space="preserve">Actividad 2:  </t>
    </r>
    <r>
      <rPr>
        <sz val="10"/>
        <rFont val="Arial Narrow"/>
        <family val="2"/>
      </rPr>
      <t xml:space="preserve">Mantenimiento y actualización del sistema integral de indicadores de seguimiento y evaluación de la SSF. </t>
    </r>
    <r>
      <rPr>
        <b/>
        <sz val="10"/>
        <rFont val="Arial Narrow"/>
        <family val="2"/>
      </rPr>
      <t>Objeto:</t>
    </r>
    <r>
      <rPr>
        <sz val="10"/>
        <rFont val="Arial Narrow"/>
        <family val="2"/>
      </rPr>
      <t xml:space="preserve"> Adelantar los procesos de formación, actualización y capacitación a los funcionarios de la Superintendencia del Subsidio Familiar, en los aspectos de planeación estratégica y seguimiento a la gestión institucional, mediante el cuadro de mando de indicadores, a partir del marco metodológico e instrumentos diseñados para el seguimiento y evaluación de las funciones de inspección, vigilancia y control.</t>
    </r>
  </si>
  <si>
    <t>3 meses y 10 días</t>
  </si>
  <si>
    <t>RAFAEL TRUJILLO CALDERON
Jefe de la Oficina Asesora de Planeación (e)
Teléfono: 3487800 
rtrujilloc@ssf.gov.co</t>
  </si>
  <si>
    <t>86101705;80101604;</t>
  </si>
  <si>
    <r>
      <rPr>
        <b/>
        <sz val="10"/>
        <rFont val="Arial Narrow"/>
        <family val="2"/>
      </rPr>
      <t xml:space="preserve">PI - MEJORAMIENTO EN LA CAPACIDAD DE GESTIÓN INSTITUCIONAL, PARA FORTALECER LA INSPECCIÓN, VIGILANCIA Y CONTROL DE LA SUPERINTENDENCIA DEL SUBSIDIO FAMILIAR Actividad: </t>
    </r>
    <r>
      <rPr>
        <sz val="10"/>
        <rFont val="Arial Narrow"/>
        <family val="2"/>
      </rPr>
      <t xml:space="preserve">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como abogado para apoyar la Oficina Asesora de Planeación, en el mantenimiento y mejora del Sistema Integrado de Gestión mediante la realización de análisis en temas jurídicos, de planeación y de Gestión Integral, que fortalezcan la Gestión de la Superintendencia del Subsidio Familiar.</t>
    </r>
  </si>
  <si>
    <t>2 meses</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</si>
  <si>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Mejoramiento, seguimiento y evaluación del modelo integral de la SSF.</t>
    </r>
    <r>
      <rPr>
        <b/>
        <sz val="10"/>
        <rFont val="Arial Narrow"/>
        <family val="2"/>
      </rPr>
      <t>Objeto:</t>
    </r>
    <r>
      <rPr>
        <sz val="10"/>
        <rFont val="Arial Narrow"/>
        <family val="2"/>
      </rPr>
      <t xml:space="preserve"> Prestar los servicios profesionales a la superintendencia del Susidio Familiar en el acompañamiento para la implementacion de la Planeacion Estrategica diseñada hasta el 2018 y en implementacion y seguimiento a la ejecucion y desarrollo del modelo del Sistema Integrado de Gestion iniciado en el 2016.</t>
    </r>
  </si>
  <si>
    <r>
      <rPr>
        <b/>
        <sz val="10"/>
        <rFont val="Arial Narrow"/>
        <family val="2"/>
      </rPr>
      <t>PI - MEJORAMIENTO EN LA CAPACIDAD DE GESTIÓN INSTITUCIONAL, PARA FORTALECER LA INSPECCIÓN, VIGILANCIA Y CONTROL DE LA SUPERINTENDENCIA DEL SUBSIDIO FAMILIAR. Actividad1:</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xml:space="preserve"> Prestar los servicios profesionales a la Superintendencia del Subsidio Familiar como apoyo a la Oficina Asesora de Planeación en mantenimiento y mejora del Sistema de Gestión de Calidad en su articulación  con el Sstema Integrado de Gestión en búsqueda constante de la mejora continua, optimización, sensibilización y operación del mismo.</t>
    </r>
  </si>
  <si>
    <t>2 meses y 15 días</t>
  </si>
  <si>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Realizar el mantenimiento y mejora del Sistema Integrado de Gestión para la administración, optimización, sensibilización y operación del mismo.   </t>
    </r>
    <r>
      <rPr>
        <b/>
        <sz val="10"/>
        <rFont val="Arial Narrow"/>
        <family val="2"/>
      </rPr>
      <t>Objeto:</t>
    </r>
    <r>
      <rPr>
        <sz val="10"/>
        <rFont val="Arial Narrow"/>
        <family val="2"/>
      </rPr>
      <t> Contratar la prestación de servicios profesionales para apoyar a la Superintendencia del Subsidio Familiar, en la Dirección de la Gestión de las CCF en el fortalecimiento de los procedimientos y demás metodologías para el mejoramiento de capacidades técnicas y de gestión de manera eficiente, efectiva y eficaz en pro del ejercicio de inspección, vigilancia y control.</t>
    </r>
  </si>
  <si>
    <t>20 días</t>
  </si>
  <si>
    <t xml:space="preserve">HERACLITO LANDINEZ SUAREZ 
Superintendente Delegado para la Gestión 
Tel: 3487800  
hlandinezs@ssf.gov.co
</t>
  </si>
  <si>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Diseñar planes y programas para la ejecución de los lineamientos de política sobre el sistema de inspección, vigilancia y control y el fortalecimiento del actuar a nivel territorial y mantenimiento de las mismas. </t>
    </r>
    <r>
      <rPr>
        <b/>
        <sz val="10"/>
        <rFont val="Arial Narrow"/>
        <family val="2"/>
      </rPr>
      <t>Objeto:</t>
    </r>
    <r>
      <rPr>
        <sz val="10"/>
        <rFont val="Arial Narrow"/>
        <family val="2"/>
      </rPr>
      <t xml:space="preserve"> Suministrar tiquetes aéreos en rutas nacionales e internacionales para el desplazamiento y gastos de viaje de los colaboradores para realizar visitas a las diferentes Cajas de Compensación de la Superintendencia del Subsidio Familiar.</t>
    </r>
  </si>
  <si>
    <t xml:space="preserve">JULIO </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</si>
  <si>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Actividad:</t>
    </r>
    <r>
      <rPr>
        <sz val="10"/>
        <rFont val="Arial Narrow"/>
        <family val="2"/>
      </rPr>
      <t xml:space="preserve"> Mejorar y fortalecer la calidad y accesibilidad a los canales de atención masiva de PQRS para beneficiar la población. </t>
    </r>
    <r>
      <rPr>
        <b/>
        <sz val="10"/>
        <rFont val="Arial Narrow"/>
        <family val="2"/>
      </rPr>
      <t xml:space="preserve">Objeto: </t>
    </r>
    <r>
      <rPr>
        <sz val="10"/>
        <rFont val="Arial Narrow"/>
        <family val="2"/>
      </rPr>
      <t xml:space="preserve"> Prestar el servicio de Tercerización de canales de atención al ciudadano a través del call center y chat para la Superintendencia del Subsidio Familiar.</t>
    </r>
  </si>
  <si>
    <t>Recurso Nacion-Inversion</t>
  </si>
  <si>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del Buzón Virtual instalado en la ciudad de Cúcuta – Norte de Santander.</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</si>
  <si>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Barranquilla.</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</si>
  <si>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Prestar los servicios de apoyo a la Superintendencia del Subsidio Familiar para el manejo y uso adecuado de los Buzón Virtual instalado en la ciudad de Pasto - Nariño</t>
    </r>
  </si>
  <si>
    <r>
      <rPr>
        <b/>
        <sz val="10"/>
        <rFont val="Arial Narrow"/>
        <family val="2"/>
      </rPr>
      <t xml:space="preserve">PI - FORTALECIMIENTO Y ACTUALIZACIÓN DE MECANISMOS DE ATENCIÓN PARA MEJORAR LA CALIDAD Y EFICIENCIA EN LA PRESTACIÓN DEL SERVICIO AL USURIO NACIONAL. </t>
    </r>
    <r>
      <rPr>
        <sz val="10"/>
        <rFont val="Arial Narrow"/>
        <family val="2"/>
      </rPr>
      <t xml:space="preserve">
</t>
    </r>
    <r>
      <rPr>
        <b/>
        <sz val="10"/>
        <rFont val="Arial Narrow"/>
        <family val="2"/>
      </rPr>
      <t xml:space="preserve">Actividad: </t>
    </r>
    <r>
      <rPr>
        <sz val="10"/>
        <rFont val="Arial Narrow"/>
        <family val="2"/>
      </rPr>
      <t xml:space="preserve">Apoyar a la Superintendencia del Subsidio Familiar para el manejo y uso adecuado de los buzones virtuales instalados en las Cajas de Compensación Familiar. </t>
    </r>
    <r>
      <rPr>
        <b/>
        <sz val="10"/>
        <rFont val="Arial Narrow"/>
        <family val="2"/>
      </rPr>
      <t>Objeto:</t>
    </r>
    <r>
      <rPr>
        <sz val="10"/>
        <rFont val="Arial Narrow"/>
        <family val="2"/>
      </rPr>
      <t xml:space="preserve"> Prestar los servicios de apoyo a la Superintendencia del Subsidio Familiar para el manejo y uso adecuado de los Buzón Virtual instalado en la ciudad de Pasto - Nariño</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</si>
  <si>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 xml:space="preserve">Objeto:  </t>
    </r>
    <r>
      <rPr>
        <sz val="10"/>
        <rFont val="Arial Narrow"/>
        <family val="2"/>
      </rPr>
      <t>Alquiler de un (1) stand para la participación de la SSF en la GONDOLA 25 años 2017 - Cartagena.</t>
    </r>
  </si>
  <si>
    <t>Recusros Nacion-Inversion</t>
  </si>
  <si>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ANUAL DE LA CONFEDERACIÓN  COLOMBIANA DE CAMARAS DE COMERCIO 2017 - CONFECAMARAS, a reaizarse en la ciudad de Cartagena de Indias, Hotel Hilton, los días 31 de agosto y 1 de septiembre de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</si>
  <si>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de 6 m2 para la participación de la SSF en "29° CONGRESO CAJAS DE COMPENSACIÓN FAMILIAR: BRAZO SOCIAL DE LAS EMPRESAS COLOMBIANAS unidos por los Trabajadores y sus Familias - Cartagena.</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</si>
  <si>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xml:space="preserve"> Alquiler de un (1) stand para la participación de la SSF en el congreso Nacional de Municipios 2017.</t>
    </r>
  </si>
  <si>
    <r>
      <rPr>
        <b/>
        <sz val="10"/>
        <rFont val="Arial Narrow"/>
        <family val="2"/>
      </rPr>
      <t>PI - FORTALECIMIENTO Y ACTUALIZACIÓN DE MECANISMOS DE ATENCIÓN PARA MEJORAR LA CALIDAD Y EFICIENCIA EN LA PRESTACIÓN DEL SERVICIO AL USURIO NACIONAL. 
Actividad:</t>
    </r>
    <r>
      <rPr>
        <sz val="10"/>
        <rFont val="Arial Narrow"/>
        <family val="2"/>
      </rPr>
      <t xml:space="preserve"> Alquiler de los stands en los eventos donde tendrá presencia la SSF. </t>
    </r>
    <r>
      <rPr>
        <b/>
        <sz val="10"/>
        <rFont val="Arial Narrow"/>
        <family val="2"/>
      </rPr>
      <t>Objeto</t>
    </r>
    <r>
      <rPr>
        <sz val="10"/>
        <rFont val="Arial Narrow"/>
        <family val="2"/>
      </rPr>
      <t>: Alquiler de un (1) stand para la participación de la Superintendencia del Subsidio Familiar en la "FERIA DEL HOGAR 2017-CORFERIAS</t>
    </r>
  </si>
  <si>
    <r>
      <rPr>
        <b/>
        <sz val="10"/>
        <rFont val="Arial Narrow"/>
        <family val="2"/>
      </rPr>
      <t xml:space="preserve">PI - FORTALECIMIENTO Y ACTUALIZACIÓN DE MECANISMOS DE ATENCIÓN PARA MEJORAR LA CALIDAD Y EFICIENCIA EN LA PRESTACIÓN DEL SERVICIO AL USURIO NACIONAL. 
Actividad: </t>
    </r>
    <r>
      <rPr>
        <sz val="10"/>
        <rFont val="Arial Narrow"/>
        <family val="2"/>
      </rPr>
      <t>Realizar jornadas de sensibilización, información, comunicación y motivación que promuevan el interés y la solidaridad ciudadana para que se integren y participen en los procesos de control social</t>
    </r>
    <r>
      <rPr>
        <b/>
        <sz val="10"/>
        <rFont val="Arial Narrow"/>
        <family val="2"/>
      </rPr>
      <t xml:space="preserve"> objeto:</t>
    </r>
    <r>
      <rPr>
        <sz val="10"/>
        <rFont val="Arial Narrow"/>
        <family val="2"/>
      </rPr>
      <t xml:space="preserve"> Contratar el desarrollo, ejecución y producción de actividades BTL, diseñando estrategias de información, comunicación y motivación, para promover el interés de la comunidad para ejercer el control social hacia las cajas de Compensación Familiar.</t>
    </r>
  </si>
  <si>
    <r>
      <rPr>
        <b/>
        <sz val="10"/>
        <rFont val="Arial Narrow"/>
        <family val="2"/>
      </rPr>
      <t>PI - FORTALECIMIENTO EN LA DIVULGACION Y MANEJO DE LAS COMIUNICACIONES DE LA SUPERINTENDENCIA DEL SUBSIDIO FAMILIAR</t>
    </r>
    <r>
      <rPr>
        <sz val="10"/>
        <rFont val="Arial Narrow"/>
        <family val="2"/>
      </rPr>
      <t xml:space="preserve"> </t>
    </r>
    <r>
      <rPr>
        <b/>
        <sz val="10"/>
        <rFont val="Arial Narrow"/>
        <family val="2"/>
      </rPr>
      <t>Actividad:</t>
    </r>
    <r>
      <rPr>
        <sz val="10"/>
        <rFont val="Arial Narrow"/>
        <family val="2"/>
      </rPr>
      <t xml:space="preserve"> Realizar, producir y emitir los programas audiovisuales. </t>
    </r>
    <r>
      <rPr>
        <b/>
        <sz val="10"/>
        <rFont val="Arial Narrow"/>
        <family val="2"/>
      </rPr>
      <t>Objeto:</t>
    </r>
    <r>
      <rPr>
        <sz val="10"/>
        <rFont val="Arial Narrow"/>
        <family val="2"/>
      </rPr>
      <t xml:space="preserve"> Prestar los servicos de producción, realización y emisión del programa institucional de televisión "SUPERSUBSIDIO T.V." y la transmisión en directo de la audiencia pública de rendición de cuentas de la S.S.F.</t>
    </r>
  </si>
  <si>
    <t>8 meses Y 20 días</t>
  </si>
  <si>
    <t>JOHN GAVIRIA MARIN
Profesionales Especializados - Despacho
Teléfono: 3487800 
jgaviriam@ssf.gov.co</t>
  </si>
  <si>
    <r>
      <rPr>
        <b/>
        <sz val="10"/>
        <rFont val="Arial Narrow"/>
        <family val="2"/>
      </rPr>
      <t>PI - FORTALECIMIENTO EN LA DIVULGACION Y MANEJO DE LAS COMIUNICACIONES DE LA SUPERINTENDENCIA DEL SUBSIDIO FAMILIAR. Actividad:</t>
    </r>
    <r>
      <rPr>
        <sz val="10"/>
        <rFont val="Arial Narrow"/>
        <family val="2"/>
      </rPr>
      <t xml:space="preserve"> Promocionar mediante cápsulas informativas los servicios y funciones de la SSF. </t>
    </r>
    <r>
      <rPr>
        <b/>
        <sz val="10"/>
        <rFont val="Arial Narrow"/>
        <family val="2"/>
      </rPr>
      <t xml:space="preserve">Objeto: </t>
    </r>
    <r>
      <rPr>
        <sz val="10"/>
        <rFont val="Arial Narrow"/>
        <family val="2"/>
      </rPr>
      <t>Divulgar y socializar  las funciones de Inspección, Vigilancia y Control de la Superintendencia del Subsidio Familiar y los Derechos y Deberes de los afiliados frente al Sistema de Subsidio Familiar.</t>
    </r>
  </si>
  <si>
    <r>
      <rPr>
        <b/>
        <sz val="10"/>
        <rFont val="Arial Narrow"/>
        <family val="2"/>
      </rPr>
      <t xml:space="preserve">PI - FORTALECIMIENTO EN LA DIVULGACION Y MANEJO DE LAS COMIUNICACIONES DE LA SUPERINTENDENCIA DEL SUBSIDIO FAMILIAR Actividad1: </t>
    </r>
    <r>
      <rPr>
        <sz val="10"/>
        <rFont val="Arial Narrow"/>
        <family val="2"/>
      </rPr>
      <t xml:space="preserve">Realizar pautas en Redes Sociales. </t>
    </r>
    <r>
      <rPr>
        <b/>
        <sz val="10"/>
        <rFont val="Arial Narrow"/>
        <family val="2"/>
      </rPr>
      <t xml:space="preserve">Actividfad2: </t>
    </r>
    <r>
      <rPr>
        <sz val="10"/>
        <rFont val="Arial Narrow"/>
        <family val="2"/>
      </rPr>
      <t xml:space="preserve">Realizar la publicación de piezas informativas, promocionales y /o didácticas de las funciones de IVC, derechos y deberes de los ciudadanos y normatividad del Sistema del Subsidio Familiar. </t>
    </r>
    <r>
      <rPr>
        <b/>
        <sz val="10"/>
        <rFont val="Arial Narrow"/>
        <family val="2"/>
      </rPr>
      <t xml:space="preserve">Objeto: </t>
    </r>
    <r>
      <rPr>
        <sz val="10"/>
        <rFont val="Arial Narrow"/>
        <family val="2"/>
      </rPr>
      <t>Contratar la prestación de servicios profesionales para apoyar en el diseño y ejecución de la estrategía de comunicación institucional en las redes sociales y en los medios digitales que se requieran, utilizando la tecnología digital y las aplicaciones estadísticas existentes como complemento a las actividades de divulgación y promoción de la SSF.</t>
    </r>
  </si>
  <si>
    <t>10 meses y 15 días</t>
  </si>
  <si>
    <r>
      <rPr>
        <b/>
        <sz val="10"/>
        <rFont val="Arial Narrow"/>
        <family val="2"/>
      </rPr>
      <t>PI - FORTALECIMIENTO EN LA DIVULGACION Y MANEJO DE LAS COMIUNICACIONES DE LA SUPERINTENDENCIA DEL SUBSIDIO FAMILIAR Actividad 1:</t>
    </r>
    <r>
      <rPr>
        <sz val="10"/>
        <rFont val="Arial Narrow"/>
        <family val="2"/>
      </rPr>
      <t xml:space="preserve"> Realizar campañas publicitarias. </t>
    </r>
    <r>
      <rPr>
        <b/>
        <sz val="10"/>
        <rFont val="Arial Narrow"/>
        <family val="2"/>
      </rPr>
      <t xml:space="preserve">PI - FORTALECIMIENTO Y ACTUALIZACIÓN DE MECANISMOS DE ATENCIÓN PARA MEJORAR LA CALIDAD Y EFICIENCIA EN LA PRESTACIÓN DEL SERVICIO AL USURIO NACIONAL. Actividad2: </t>
    </r>
    <r>
      <rPr>
        <sz val="10"/>
        <rFont val="Arial Narrow"/>
        <family val="2"/>
      </rPr>
      <t xml:space="preserve"> Promover la utilización de los Buzones Virtuales hacia los Ciudadanos. </t>
    </r>
    <r>
      <rPr>
        <b/>
        <sz val="10"/>
        <rFont val="Arial Narrow"/>
        <family val="2"/>
      </rPr>
      <t>Objeto:</t>
    </r>
    <r>
      <rPr>
        <sz val="10"/>
        <rFont val="Arial Narrow"/>
        <family val="2"/>
      </rPr>
      <t xml:space="preserve"> Diseñar y crear campañas publicitarias para divulgar las funciones de Inspección, Vigilancia y Control de la Superintendencia del Subsidio Familiar, mediante la Audiencia Pública de Rendición de Cuentas, y promocionar la utilización de los canales de atención al ciudadano, entre estos, los Buzones Virtuales</t>
    </r>
  </si>
  <si>
    <t>JOHN GAVIRIA MARIN y DIANA KARIME VELEZ
Profesionales Especializados - Despacho; Jefe Oficina de Protección al Usuario SSF
Teléfono: 3487800 
jgaviriam@ssf.gov.co; dvelezg@ssf.gov.co</t>
  </si>
  <si>
    <r>
      <rPr>
        <b/>
        <sz val="10"/>
        <rFont val="Arial Narrow"/>
        <family val="2"/>
      </rPr>
      <t>PI - FORTALECIMIENTO EN LA DIVULGACION Y MANEJO DE LAS COMIUNICACIONES DE LA SUPERINTENDENCIA DEL SUBSIDIO FAMILIAR Actividad1:</t>
    </r>
    <r>
      <rPr>
        <sz val="10"/>
        <rFont val="Arial Narrow"/>
        <family val="2"/>
      </rPr>
      <t xml:space="preserve"> Actualizar la estrategia de comunicación institucional. </t>
    </r>
    <r>
      <rPr>
        <b/>
        <sz val="10"/>
        <rFont val="Arial Narrow"/>
        <family val="2"/>
      </rPr>
      <t xml:space="preserve">Actividad2: </t>
    </r>
    <r>
      <rPr>
        <sz val="10"/>
        <rFont val="Arial Narrow"/>
        <family val="2"/>
      </rPr>
      <t>Elaborar y actualizar el catalogo de productos de difusión, relacionados con la estrategia de comunicación.</t>
    </r>
    <r>
      <rPr>
        <b/>
        <sz val="10"/>
        <rFont val="Arial Narrow"/>
        <family val="2"/>
      </rPr>
      <t>Objeto:</t>
    </r>
    <r>
      <rPr>
        <sz val="10"/>
        <rFont val="Arial Narrow"/>
        <family val="2"/>
      </rPr>
      <t xml:space="preserve"> Prestar los servicios profesionales de apoyo y acompañamiento a todas las dependencias de la Entidad y a la Superintendente, en materia de procesos comunicativos, que permitan el fortalecimiento y desarrollo de cada una de las funciones y actividades, en las que prevalezcan los procesos informativos que involucren a los diferentes públicos. </t>
    </r>
  </si>
  <si>
    <r>
      <rPr>
        <b/>
        <sz val="10"/>
        <rFont val="Arial Narrow"/>
        <family val="2"/>
      </rPr>
      <t xml:space="preserve">PI - FORTALECIMIENTO EN LA DIVULGACION Y MANEJO DE LAS COMIUNICACIONES DE LA SUPERINTENDENCIA DEL SUBSIDIO FAMILIAR Actividad: </t>
    </r>
    <r>
      <rPr>
        <sz val="10"/>
        <rFont val="Arial Narrow"/>
        <family val="2"/>
      </rPr>
      <t xml:space="preserve">Elaborar y actualizar el catalogo de productos de difusión, relacionados con la estrategia de comunicación. </t>
    </r>
    <r>
      <rPr>
        <b/>
        <sz val="10"/>
        <rFont val="Arial Narrow"/>
        <family val="2"/>
      </rPr>
      <t xml:space="preserve">Objeto: </t>
    </r>
    <r>
      <rPr>
        <sz val="10"/>
        <rFont val="Arial Narrow"/>
        <family val="2"/>
      </rPr>
      <t>Prestar apoyo a la gestión de la SSF en el diseño gráfico  de piezas comunicativas para video, publicaciones digitales de la entidad, presentaciones públicas (material y visual) y privadas del despacho de la superintendencia y apoyar en la edición de piezas de audio que se requieran desde la oficina de comunicaciones.</t>
    </r>
  </si>
  <si>
    <t>Contratación directa</t>
  </si>
  <si>
    <t>80101604;80101500;80101507.</t>
  </si>
  <si>
    <r>
      <rPr>
        <b/>
        <sz val="10"/>
        <rFont val="Arial Narrow"/>
        <family val="2"/>
      </rPr>
      <t>PI -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Optimizar la  gestión  de los datos. </t>
    </r>
    <r>
      <rPr>
        <b/>
        <sz val="10"/>
        <rFont val="Arial Narrow"/>
        <family val="2"/>
      </rPr>
      <t>Objeto:</t>
    </r>
    <r>
      <rPr>
        <sz val="10"/>
        <rFont val="Arial Narrow"/>
        <family val="2"/>
      </rPr>
      <t xml:space="preserve">  Renovación del soporte para el licenciamiento de la herramienta Microstrategy del sistema de información Gerencial SIGER que posee la Superintendencia del Subsidio Familiar.</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</si>
  <si>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soporte y mantenimiento del sistema NEON-Aplicativo de almacén, Inventarios y compras de la SSF.</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</si>
  <si>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de apoyo de un ingeniero de sistemas a la Superintendencia del Subsidio Familiar para elaborar e implementar documentos de gobernabilidad requeridos para el cumplimiento de Arquitectura Empresarial de MINTIC, apoyar en la implementación del Sistema de Gestión de Seguridad de la información y los demás que se requieran en la entidad.</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</si>
  <si>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Optimizar la gestión de los datos. </t>
    </r>
    <r>
      <rPr>
        <b/>
        <sz val="10"/>
        <rFont val="Arial Narrow"/>
        <family val="2"/>
      </rPr>
      <t>Objeto:</t>
    </r>
    <r>
      <rPr>
        <sz val="10"/>
        <rFont val="Arial Narrow"/>
        <family val="2"/>
      </rPr>
      <t xml:space="preserve"> Contratar los servicios profesionales de un ingeniero de sistemas a la SSF para la actualización del portal corporativo diseñado sobre la herramienta IBM WEBSPHERE PORTAL, gestionar la mensajería instantánea (SAME TIME), AGENDA ELECTRÓNICA y los BUZONES DE CORREO INSTITUCIONALES, INDIVIDUALES y aquellos de grupo de trabajo incluidas las cajas de compensación familiar  que están sobre la herramienta IBM SMARTCLOUD NOTES STEP-UP e IBM CONNECT6IONS CLOUD S1 STEP-UP (Correo en la nube)</t>
    </r>
  </si>
  <si>
    <t>Recursos Nacion-Inversion</t>
  </si>
  <si>
    <t>81111500; 81111800; 81112200; 81161500</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</si>
  <si>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el servicio de mantenimiento, soporte técnico y/o parametrización, desarrollos e implementación de nuevos requerimientos y/o integraciones a la solución de control de acceso y al sistema de captura de eventos, mediante la modalidad de bolsa de horas, para la Superintendencia del Subsidio Familiar</t>
    </r>
  </si>
  <si>
    <r>
      <rPr>
        <b/>
        <sz val="10"/>
        <rFont val="Arial Narrow"/>
        <family val="2"/>
      </rPr>
      <t>PI: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xml:space="preserve"> Adquirir el soporte y desarrollo de la solución de Inteligencia de Negocios (BI), desarrollada e implementada para la Superintendencia del Subsidio Familiar, bajo la herramienta MICROSTRATEGY bajo la modalidad de bolsa de horas de soporte y desarrollo. </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</si>
  <si>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actualización y adquisición del licenciamiento corporativo del software antivirus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</si>
  <si>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soporte técnico y mantenimiento preventivo y/o correctivo en su infraestructura tecnológica para Kioscos interactivos de atención al ciudadano, incluyendo repuestos ubicados en 5 (cinco) cajas de compensación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</si>
  <si>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horas de soporte Premier de Microsoft, para la infraestructura tecnológica de la superintendencia del Subsidio Familiar.</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</si>
  <si>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Implementar metodologías, procesos e instrumentos de auditoría de TIC como soporte a la función de IVC de la Superintendencia del Subsidio Familiar. </t>
    </r>
    <r>
      <rPr>
        <b/>
        <sz val="10"/>
        <rFont val="Arial Narrow"/>
        <family val="2"/>
      </rPr>
      <t>Objeto:</t>
    </r>
    <r>
      <rPr>
        <sz val="10"/>
        <rFont val="Arial Narrow"/>
        <family val="2"/>
      </rPr>
      <t xml:space="preserve"> Contratar el soporte, mantenimiento preventivo y correctivo incluyendo repuestos de la planta telefónica UNIFY OPENSCAPE BUSINESS X8, sus componentes y terminales IP de propiedad de la SSF.</t>
    </r>
  </si>
  <si>
    <r>
      <rPr>
        <b/>
        <sz val="10"/>
        <rFont val="Arial Narrow"/>
        <family val="2"/>
      </rPr>
      <t xml:space="preserve">Proyecto: IMPLEMENTACIÓN, SOSTENIBILIDAD Y GESTIÓN DE LAS TICS EN LA SUPERINTENDENCIA DEL SUBSIDIO FAMILIAR BAJO EL MODELO DE ARQUITECTURA EMPRESARIAL (AE), NACIONAL. Actividad: </t>
    </r>
    <r>
      <rPr>
        <sz val="10"/>
        <rFont val="Arial Narrow"/>
        <family val="2"/>
      </rPr>
      <t>Implementar metodologías, procesos e instrumentos de auditoría de TIC como soporte a la función de IVC de la Superintendencia del Subsidio Familiar.</t>
    </r>
  </si>
  <si>
    <t>43211500;43211600;43212100</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</si>
  <si>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la renovación de garantía  extendida propia del fabricante (APC) para las ( 2)  UPS( Sistema de alimentación ininterrumpida) y el mantenimiento preventivo de tres (3) aires acondicionados de la Superintendencia del Subsidio Familiar.</t>
    </r>
  </si>
  <si>
    <r>
      <rPr>
        <b/>
        <sz val="10"/>
        <rFont val="Arial Narrow"/>
        <family val="2"/>
      </rPr>
      <t>PI - 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t>
    </r>
    <r>
      <rPr>
        <sz val="10"/>
        <rFont val="Arial Narrow"/>
        <family val="2"/>
      </rPr>
      <t xml:space="preserve"> Fortalecer la Infraestructura Tecnológica.  </t>
    </r>
    <r>
      <rPr>
        <b/>
        <sz val="10"/>
        <rFont val="Arial Narrow"/>
        <family val="2"/>
      </rPr>
      <t>Objeto:</t>
    </r>
    <r>
      <rPr>
        <sz val="10"/>
        <rFont val="Arial Narrow"/>
        <family val="2"/>
      </rPr>
      <t xml:space="preserve"> Contratar el servicio de un servidor virtual privado (HOSTING -VPS) en la nube de la plataforma IBM bluemix para la SSF.</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</si>
  <si>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Renovar el licenciamiento de las herramientas de software IBM WEBSPHERE PORTAL y contratar el servicio de soporte y mantenimiento del Portal.</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</si>
  <si>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 xml:space="preserve">Objeto: </t>
    </r>
    <r>
      <rPr>
        <sz val="10"/>
        <rFont val="Arial Narrow"/>
        <family val="2"/>
      </rPr>
      <t>Contratar la renovación del licenciamiento de la herramienta de correo electrónico y Colaboracion en la Nube IBM y contratación de Servicios de Colaboracion relacionados.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</si>
  <si>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Adquisición, parametrización y puesta a punto del servicio de correo electrónico y servicios conexos para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</si>
  <si>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Prestar el servicio de actualización, soporte y mantenimiento de los aplicativos de Nómina y Talento Humano y  Portal del empleo - SICOF que posee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</si>
  <si>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Contratar el servicio de mantenimiento preventivo, correctivo y renovación de los servicios de soporte para repuestos, de la infraestructura central de computo de hardware HP, de la Superintendencia del Subsidio Familiar.</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</si>
  <si>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los servicios profesionales a la Superintendencia del Subsidio Familiar en el mantenimiento, actualización y soporte del sistema SIREVAC de la Superintendencia del Subsidio Familiar.</t>
    </r>
  </si>
  <si>
    <r>
      <rPr>
        <b/>
        <sz val="10"/>
        <rFont val="Arial Narrow"/>
        <family val="2"/>
      </rPr>
      <t>IMPLEMENTACIÓN, SOSTENIBILIDAD Y GESTIÓN DE LAS TICS EN LA SUPERINTENDENCIA DEL SUBSIDIO FAMILIAR BAJO EL MODELO DE ARQUITECTURA EMPRESARIAL (AE), NACIONAL. Actividad:</t>
    </r>
    <r>
      <rPr>
        <sz val="10"/>
        <rFont val="Arial Narrow"/>
        <family val="2"/>
      </rPr>
      <t xml:space="preserve">  Optimizar la  gestión  de los datos </t>
    </r>
    <r>
      <rPr>
        <b/>
        <sz val="10"/>
        <rFont val="Arial Narrow"/>
        <family val="2"/>
      </rPr>
      <t>Objeto</t>
    </r>
    <r>
      <rPr>
        <sz val="10"/>
        <rFont val="Arial Narrow"/>
        <family val="2"/>
      </rPr>
      <t>: Prestar servicios de apoyo a la Gestión para atender y solucionar los requerimientos de primer nivel, para asegurar la adecuada operación y soporte del sistema SIREVAC de la Superintendencia del Subsidio Familiar.</t>
    </r>
  </si>
  <si>
    <r>
      <t xml:space="preserve">PI: IMPLEMENTACIÓN, SOSTENIBILIDAD Y GESTIÓN DE LAS TICS EN LA SUPERINTENDENCIA DEL SUBSIDIO FAMILIAR BAJO EL MODELO DE ARQUITECTURA EMPRESARIAL (AE), NACIONAL. Actividad: </t>
    </r>
    <r>
      <rPr>
        <sz val="10"/>
        <rFont val="Arial Narrow"/>
        <family val="2"/>
      </rPr>
      <t xml:space="preserve">Sostener y actualizar los componentes del sistema Integrado del Subsidio Familiar. </t>
    </r>
    <r>
      <rPr>
        <b/>
        <sz val="10"/>
        <rFont val="Arial Narrow"/>
        <family val="2"/>
      </rPr>
      <t>Objeto:</t>
    </r>
    <r>
      <rPr>
        <sz val="10"/>
        <rFont val="Arial Narrow"/>
        <family val="2"/>
      </rPr>
      <t xml:space="preserve"> Actualización licencia ORACLE.</t>
    </r>
  </si>
  <si>
    <t>5 meses y 15 días</t>
  </si>
  <si>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Diseñar, desarrollar e implementar nuevos módulos del Sistema Integrado del Subsidio Familiar.  </t>
    </r>
    <r>
      <rPr>
        <b/>
        <sz val="10"/>
        <rFont val="Arial Narrow"/>
        <family val="2"/>
      </rPr>
      <t>Objeto:</t>
    </r>
    <r>
      <rPr>
        <sz val="10"/>
        <rFont val="Arial Narrow"/>
        <family val="2"/>
      </rPr>
      <t xml:space="preserve"> Contratar el servicio de soporte, mantenimiento, optimización y mejoramiento a los procedimientos implementados en el sistema de Gestión de Tramites y servicios GTSS construido sobre la plataforma ESIGNA mediante la modalidad de Bolsa de Horas.</t>
    </r>
  </si>
  <si>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xml:space="preserve">  Prestar los servicios profesionales a la SSF para monitorear y controlar la ejecución del proyecto de mantenimiento y soporte de los aplicativos de Nómina y Talento Humano, Isolucion y Almacén de Inventarios y los demás que se requiera en la entidad.</t>
    </r>
  </si>
  <si>
    <r>
      <rPr>
        <b/>
        <sz val="10"/>
        <rFont val="Arial Narrow"/>
        <family val="2"/>
      </rPr>
      <t>PI - IMPLEMENTACIÓN, SOSTENIBILIDAD Y GESTIÓN DE LAS TICS EN LA SUPERINTENDENCIA DEL SUBSIDIO FAMILIAR BAJO EL MODELO DE ARQUITECTURA EMPRESARIAL (AE), NACIONAL. Actividad:</t>
    </r>
    <r>
      <rPr>
        <sz val="10"/>
        <rFont val="Arial Narrow"/>
        <family val="2"/>
      </rPr>
      <t xml:space="preserve">  Fortalecer la Infraestructura Tecnológica </t>
    </r>
    <r>
      <rPr>
        <b/>
        <sz val="10"/>
        <rFont val="Arial Narrow"/>
        <family val="2"/>
      </rPr>
      <t>Objeto</t>
    </r>
    <r>
      <rPr>
        <sz val="10"/>
        <rFont val="Arial Narrow"/>
        <family val="2"/>
      </rPr>
      <t>:  Prestar los servicios profesionales a la SS para Instalar, configurar y poner en funcionamiento el ambiente de producción y preproducción de sus dos capas: Base de datos y aplicación del sistema de información de recepción, validación y carga de los datos de las cajas de Compensación Familiar SIREVAC.</t>
    </r>
  </si>
  <si>
    <t xml:space="preserve">ABRIL  </t>
  </si>
  <si>
    <r>
      <rPr>
        <b/>
        <sz val="10"/>
        <rFont val="Arial Narrow"/>
        <family val="2"/>
      </rPr>
      <t>Proyecto: IMPLEMENTACIÓN, SOSTENIBILIDAD Y GESTIÓN DE LAS TICS EN LA SUPERINTENDENCIA DEL SUBSIDIO FAMILIAR BAJO EL MODELO DE ARQUITECTURA EMPRESARIAL (AE), NACIONAL. Actividad:</t>
    </r>
    <r>
      <rPr>
        <sz val="10"/>
        <rFont val="Arial Narrow"/>
        <family val="2"/>
      </rPr>
      <t xml:space="preserve"> Sostener  y  actualizar los  componentes  del sistema  Integrado  del Subsidio Familiar. </t>
    </r>
    <r>
      <rPr>
        <b/>
        <sz val="10"/>
        <rFont val="Arial Narrow"/>
        <family val="2"/>
      </rPr>
      <t>Objeto:</t>
    </r>
    <r>
      <rPr>
        <sz val="10"/>
        <rFont val="Arial Narrow"/>
        <family val="2"/>
      </rPr>
      <t xml:space="preserve"> Renovar el licenciamiento del software ISOLUCION de la Superintendencia del Subsidio Familiar y contratar el servicio de actualización, soporte y mantenimiento del aplicativo.</t>
    </r>
  </si>
  <si>
    <r>
      <rPr>
        <b/>
        <sz val="10"/>
        <rFont val="Arial Narrow"/>
        <family val="2"/>
      </rPr>
      <t>PI - IMPLEMENTACIÓN Y MEJORAMIENTO DEL SISTEMA INTEGRADO DE GESTIÓN DOCUMENTAL DE LA SSF. Actividad 1:</t>
    </r>
    <r>
      <rPr>
        <sz val="10"/>
        <rFont val="Arial Narrow"/>
        <family val="2"/>
      </rPr>
      <t xml:space="preserve"> Sostenimiento de las soluciones de Gestión Documental. </t>
    </r>
    <r>
      <rPr>
        <b/>
        <sz val="10"/>
        <rFont val="Arial Narrow"/>
        <family val="2"/>
      </rPr>
      <t>PI- IMPLEMENTACIÓN, SOSTENIBILIDAD Y GESTIÓN DE LAS TICS EN LA SUPERINTENDENCIA DEL SUBSIDIO FAMILIAR BAJO EL MODELO DE ARQUITECTURA EMPRESARIAL (AE), NACIONAL.</t>
    </r>
    <r>
      <rPr>
        <sz val="10"/>
        <rFont val="Arial Narrow"/>
        <family val="2"/>
      </rPr>
      <t xml:space="preserve"> </t>
    </r>
    <r>
      <rPr>
        <b/>
        <sz val="10"/>
        <rFont val="Arial Narrow"/>
        <family val="2"/>
      </rPr>
      <t>Actividad 2</t>
    </r>
    <r>
      <rPr>
        <sz val="10"/>
        <rFont val="Arial Narrow"/>
        <family val="2"/>
      </rPr>
      <t xml:space="preserve">: Fortalecer  la infraestructura tecnológica. </t>
    </r>
    <r>
      <rPr>
        <b/>
        <sz val="10"/>
        <rFont val="Arial Narrow"/>
        <family val="2"/>
      </rPr>
      <t>Objeto:</t>
    </r>
    <r>
      <rPr>
        <sz val="10"/>
        <rFont val="Arial Narrow"/>
        <family val="2"/>
      </rPr>
      <t xml:space="preserve"> Contratar los servicios de certificación digital abierta para el aseguramiento jurídico y técnico de las comunicaciones electrónicas emanadas por la Superintendencia de Subsidio Familiar</t>
    </r>
  </si>
  <si>
    <t>DIANA MARCELA OSPINA FLOREZ y YADIRA LEÓN VARGAS
Coordinadora del Grupo de Gestión Administrativa y Documental Jefe Oficina Tecnologías de la Información y las Comunicaciones
Tel:3487800
dospinaf@ssf.gov.co y yleonv@ssf.gov.co</t>
  </si>
  <si>
    <t xml:space="preserve"> </t>
  </si>
  <si>
    <r>
      <rPr>
        <b/>
        <sz val="10"/>
        <rFont val="Arial Narrow"/>
        <family val="2"/>
      </rPr>
      <t xml:space="preserve">PI - IMPLEMENTACIÓN Y MEJORAMIENTO DEL SISTEMA INTEGRADO DE GESTIÓN DOCUMENTAL DE LA SSF. Actividad: </t>
    </r>
    <r>
      <rPr>
        <sz val="10"/>
        <rFont val="Arial Narrow"/>
        <family val="2"/>
      </rPr>
      <t xml:space="preserve">Soporte y sostenimiento de la Herramienta tecnológica ESIGNA </t>
    </r>
    <r>
      <rPr>
        <b/>
        <sz val="10"/>
        <rFont val="Arial Narrow"/>
        <family val="2"/>
      </rPr>
      <t>Objeto:</t>
    </r>
    <r>
      <rPr>
        <sz val="10"/>
        <rFont val="Arial Narrow"/>
        <family val="2"/>
      </rPr>
      <t xml:space="preserve"> Renovación, mantenimiento, Garantía y Asistencia con vigencia de (1) año de las licencias eSigna, de uso Corporativo, sobre la cual está implementado el Sistema de Trámites y Servicios (GTSS) de la Superintendencia del Subsidio Familiar.</t>
    </r>
  </si>
  <si>
    <r>
      <rPr>
        <b/>
        <sz val="10"/>
        <rFont val="Arial Narrow"/>
        <family val="2"/>
      </rPr>
      <t>PI - MEJORAMIENTO EN LA CAPACIDAD DE GESTIÓN INSTITUCIONAL, PARA FORTALECER LA INSPECCIÓN, VIGILANCIA Y CONTROL DE LA SUPERINTENDENCIA DEL SUBSIDIO FAMILIAR. Actividad:</t>
    </r>
    <r>
      <rPr>
        <sz val="10"/>
        <rFont val="Arial Narrow"/>
        <family val="2"/>
      </rPr>
      <t xml:space="preserve"> Realizar las auditorías de seguimiento y/o certificación del SIG por el ente certificador. </t>
    </r>
    <r>
      <rPr>
        <b/>
        <sz val="10"/>
        <rFont val="Arial Narrow"/>
        <family val="2"/>
      </rPr>
      <t>Objeto</t>
    </r>
    <r>
      <rPr>
        <sz val="10"/>
        <rFont val="Arial Narrow"/>
        <family val="2"/>
      </rPr>
      <t>: Realizar la auditoría externa de renovación a la certificación del Sistema de Gestión de la Calidad de la Superintendencias del Subsidio Familiar de acuerdo con las normas técnicas ISO 9001:2015 e NTCGP 1000:2009.</t>
    </r>
  </si>
  <si>
    <r>
      <rPr>
        <b/>
        <sz val="10"/>
        <rFont val="Arial Narrow"/>
        <family val="2"/>
      </rPr>
      <t>PI - MEJORAMIENTO EN LA CAPACIDAD DE GESTIÓN INSTITUCIONAL, PARA FORTALECER LA INSPECCIÓN, VIGILANCIA Y CONTROL DE LA SUPERINTENDENCIA DEL SUBSIDIO FAMILIAR Actividad 1:</t>
    </r>
    <r>
      <rPr>
        <sz val="10"/>
        <rFont val="Arial Narrow"/>
        <family val="2"/>
      </rPr>
      <t xml:space="preserve"> Mejoramiento del modelo de planeación y gestión y MECI, enfocado al desarrollo de capacidades técnicas y de gestión de manera eficiente, efectiva y eficaz en pro del ejercicio de inspección, vigilancia y control. </t>
    </r>
    <r>
      <rPr>
        <b/>
        <sz val="10"/>
        <rFont val="Arial Narrow"/>
        <family val="2"/>
      </rPr>
      <t>Actividad 2</t>
    </r>
    <r>
      <rPr>
        <sz val="10"/>
        <rFont val="Arial Narrow"/>
        <family val="2"/>
      </rPr>
      <t xml:space="preserve">: Apoyo técnico a la SSF en la elaboración y actualización de documentos de apoyo: guías, planes, manuales, mapas de riesgos y/o cartillas que orientes la labor de las dependencias. </t>
    </r>
    <r>
      <rPr>
        <b/>
        <sz val="10"/>
        <rFont val="Arial Narrow"/>
        <family val="2"/>
      </rPr>
      <t>Objeto:</t>
    </r>
    <r>
      <rPr>
        <sz val="10"/>
        <rFont val="Arial Narrow"/>
        <family val="2"/>
      </rPr>
      <t> Contratar los servicios profesionales, para apoyar a la Oficina Asesora de Planeación de la Superintendencia del Subsidio Familiar en el mejoramiento del Modelo de Planeación y Gestión de los procesos y procedimientos misionales de Inspección, Vigilancia y Control a Entes Vigilados.</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</si>
  <si>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seminarios de retroalimentación dirigido a las CCF sobre políticas y gestión administrativa, financiero contable, fondos de ley y servicios sociales. </t>
    </r>
    <r>
      <rPr>
        <b/>
        <sz val="10"/>
        <rFont val="Arial Narrow"/>
        <family val="2"/>
      </rPr>
      <t xml:space="preserve">Objeto: </t>
    </r>
    <r>
      <rPr>
        <sz val="10"/>
        <rFont val="Arial Narrow"/>
        <family val="2"/>
      </rPr>
      <t>Prestar los servicios de apoyo y logística para realizar el Seminario “TRANSPARENCIA POR EL SISTEMA DE SUBSIDIO FAMILIAR”, el cual se desarrollará en la ciudad de Cartagena de Indias (Bolívar) los días 14 y 15 de septiembre de 2017.</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</si>
  <si>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taller- seminario dirigido a las Cajas de Compensación Familiar para exponer los casos exitosos frente a la implementación de los servicios sociales prestados. </t>
    </r>
    <r>
      <rPr>
        <b/>
        <sz val="10"/>
        <rFont val="Arial Narrow"/>
        <family val="2"/>
      </rPr>
      <t>Objeto:</t>
    </r>
    <r>
      <rPr>
        <sz val="10"/>
        <rFont val="Arial Narrow"/>
        <family val="2"/>
      </rPr>
      <t xml:space="preserve"> Prestar los servicios de apoyo y logística a la Superintendencia del Subsidio Familiar para realizar el "Seminario Impacto social de los proyectos de inversión de las Cajas de Compensación Familiar.</t>
    </r>
  </si>
  <si>
    <r>
      <t xml:space="preserve">PI - MEJORAMIENTO EN LA CAPACIDAD DE GESTIÓN INSTITUCIONAL, PARA FORTALECER LA INSPECCIÓN, VIGILANCIA Y CONTROL DE LA SUPERINTENDENCIA DEL SUBSIDIO FAMILIAR Actividad: </t>
    </r>
    <r>
      <rPr>
        <sz val="10"/>
        <rFont val="Arial Narrow"/>
        <family val="2"/>
      </rPr>
      <t xml:space="preserve">Realizar un seminario para el cumplimiento de las normas, frente a la atención e interacción con los afiliados y no afiliados a las CCF. </t>
    </r>
    <r>
      <rPr>
        <b/>
        <sz val="10"/>
        <rFont val="Arial Narrow"/>
        <family val="2"/>
      </rPr>
      <t>Objeto:</t>
    </r>
    <r>
      <rPr>
        <sz val="10"/>
        <rFont val="Arial Narrow"/>
        <family val="2"/>
      </rPr>
      <t xml:space="preserve"> Prestar los servicios  de apoyo a la Superintendencia del Subsidio Familiar en la realización del Seminario" IX ENCUENTRO NACIONAL DE ATENCIÓN E INTERACCIÓN CON EL CIUDADANO 2017"</t>
    </r>
  </si>
  <si>
    <r>
      <rPr>
        <b/>
        <sz val="10"/>
        <rFont val="Arial Narrow"/>
        <family val="2"/>
      </rPr>
      <t xml:space="preserve">PI - IMPLEMENTACIÓN, SOSTENIBILIDAD Y GESTIÓN DE LAS TICS EN LA SUPERINTENDENCIA DEL SUBSIDIO FAMILIAR BAJO EL MODELO DE ARQUITECTURA EMPRESARIAL (AE), NACIONAL. Actividad 1:  </t>
    </r>
    <r>
      <rPr>
        <sz val="10"/>
        <rFont val="Arial Narrow"/>
        <family val="2"/>
      </rPr>
      <t xml:space="preserve">Sostener y actualizar los componentes del sistema Integrado del Subsidio Familiar. </t>
    </r>
    <r>
      <rPr>
        <b/>
        <sz val="10"/>
        <rFont val="Arial Narrow"/>
        <family val="2"/>
      </rPr>
      <t>Actividad 2:</t>
    </r>
    <r>
      <rPr>
        <sz val="10"/>
        <rFont val="Arial Narrow"/>
        <family val="2"/>
      </rPr>
      <t xml:space="preserve">  Diseñar  e  Implementar procesos  de gobernabilidad  de  las TIC. </t>
    </r>
    <r>
      <rPr>
        <b/>
        <sz val="10"/>
        <rFont val="Arial Narrow"/>
        <family val="2"/>
      </rPr>
      <t>Objeto:</t>
    </r>
    <r>
      <rPr>
        <sz val="10"/>
        <rFont val="Arial Narrow"/>
        <family val="2"/>
      </rPr>
      <t xml:space="preserve"> Realizar la implementación de instrumentos y procesos de gobernabilidad de TI y la ampliación de controles de ISO:27001, correspondiente a la Cuarta Fase del Plan de Gestión de Seguridad de la Información (PGSI), con la implementación, revisión y mejora continua de los existentes, para el fortalecimiento de la Arquitectura Empresarial de la Superintendencia de Subsidio Familiar.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</si>
</sst>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_-;\-&quot;$&quot;* #,##0_-;_-&quot;$&quot;* &quot;-&quot;??_-;_-@_-"/>
    <numFmt numFmtId="165" formatCode="_(&quot;$&quot;\ * #,##0_);_(&quot;$&quot;\ * \(#,##0\);_(&quot;$&quot;\ * &quot;-&quot;??_);_(@_)"/>
    <numFmt numFmtId="167" formatCode="&quot;$&quot;#,##0.00"/>
  </numFmts>
  <fonts count="17" x14ac:knownFonts="1">
    <font>
      <sz val="10"/>
      <name val="Arial"/>
      <family val="2"/>
    </font>
    <font>
      <sz val="10"/>
      <name val="Arial"/>
      <family val="2"/>
    </font>
    <font>
      <sz val="10"/>
      <color rgb="FFFF0000"/>
      <name val="Arial Narrow"/>
      <family val="2"/>
    </font>
    <font>
      <sz val="10"/>
      <name val="Arial Narrow"/>
      <family val="2"/>
    </font>
    <font>
      <b/>
      <sz val="10"/>
      <color theme="1"/>
      <name val="Arial Narrow"/>
      <family val="2"/>
    </font>
    <font>
      <sz val="10"/>
      <color theme="1"/>
      <name val="Arial Narrow"/>
      <family val="2"/>
    </font>
    <font>
      <u/>
      <sz val="11"/>
      <color theme="10"/>
      <name val="Calibri"/>
      <family val="2"/>
      <scheme val="minor"/>
    </font>
    <font>
      <u/>
      <sz val="10"/>
      <name val="Arial Narrow"/>
      <family val="2"/>
    </font>
    <font>
      <b/>
      <sz val="10"/>
      <name val="Arial Narrow"/>
      <family val="2"/>
    </font>
    <font>
      <b/>
      <sz val="10"/>
      <name val="Verdana"/>
      <family val="2"/>
    </font>
    <font>
      <b/>
      <sz val="10"/>
      <color theme="0"/>
      <name val="Arial Narrow"/>
      <family val="2"/>
    </font>
    <font>
      <sz val="10"/>
      <name val="Verdana"/>
      <family val="2"/>
    </font>
    <font>
      <sz val="10"/>
      <color rgb="FFFF0000"/>
      <name val="Arial"/>
      <family val="2"/>
    </font>
    <font>
      <b/>
      <sz val="10"/>
      <color rgb="FFFF0000"/>
      <name val="Times New Roman"/>
      <family val="1"/>
    </font>
    <font>
      <sz val="12"/>
      <color rgb="FFFF0000"/>
      <name val="Calibri"/>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4" tint="-0.249977111117893"/>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9" fillId="3" borderId="0">
      <alignment horizontal="center" vertical="center"/>
    </xf>
    <xf numFmtId="49" fontId="11" fillId="0" borderId="0">
      <alignment horizontal="left" vertical="center"/>
    </xf>
    <xf numFmtId="44"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2" borderId="0" xfId="0" applyFont="1" applyFill="1" applyAlignment="1">
      <alignment wrapText="1"/>
    </xf>
    <xf numFmtId="0" fontId="3" fillId="2" borderId="0" xfId="0" applyFont="1" applyFill="1" applyAlignment="1">
      <alignment wrapText="1"/>
    </xf>
    <xf numFmtId="164" fontId="2" fillId="2" borderId="0" xfId="0" applyNumberFormat="1" applyFont="1" applyFill="1" applyAlignment="1">
      <alignment wrapText="1"/>
    </xf>
    <xf numFmtId="165" fontId="8" fillId="2" borderId="7" xfId="0" applyNumberFormat="1" applyFont="1" applyFill="1" applyBorder="1" applyAlignment="1">
      <alignment wrapText="1"/>
    </xf>
    <xf numFmtId="0" fontId="0" fillId="2" borderId="0" xfId="0" applyFill="1"/>
    <xf numFmtId="0" fontId="4" fillId="2" borderId="0" xfId="0" applyFont="1" applyFill="1" applyAlignment="1">
      <alignment horizontal="left"/>
    </xf>
    <xf numFmtId="0" fontId="5" fillId="2" borderId="1" xfId="0" applyFont="1" applyFill="1" applyBorder="1" applyAlignment="1">
      <alignment horizontal="left" wrapText="1"/>
    </xf>
    <xf numFmtId="0" fontId="3" fillId="2" borderId="2" xfId="0" applyFont="1" applyFill="1" applyBorder="1" applyAlignment="1">
      <alignment wrapText="1"/>
    </xf>
    <xf numFmtId="0" fontId="5" fillId="2" borderId="3" xfId="0" applyFont="1" applyFill="1" applyBorder="1" applyAlignment="1">
      <alignment wrapText="1"/>
    </xf>
    <xf numFmtId="0" fontId="3" fillId="2" borderId="4" xfId="0" applyFont="1" applyFill="1" applyBorder="1" applyAlignment="1">
      <alignment wrapText="1"/>
    </xf>
    <xf numFmtId="0" fontId="3" fillId="2" borderId="4" xfId="0" quotePrefix="1" applyFont="1" applyFill="1" applyBorder="1" applyAlignment="1">
      <alignment horizontal="left" wrapText="1"/>
    </xf>
    <xf numFmtId="0" fontId="7" fillId="2" borderId="4" xfId="2" quotePrefix="1" applyFont="1" applyFill="1" applyBorder="1" applyAlignment="1">
      <alignment wrapText="1"/>
    </xf>
    <xf numFmtId="0" fontId="5" fillId="2" borderId="3" xfId="0" applyFont="1" applyFill="1" applyBorder="1" applyAlignment="1">
      <alignment vertical="center" wrapText="1"/>
    </xf>
    <xf numFmtId="0" fontId="3" fillId="2" borderId="4" xfId="0" applyFont="1" applyFill="1" applyBorder="1" applyAlignment="1">
      <alignment vertical="center" wrapText="1"/>
    </xf>
    <xf numFmtId="164" fontId="3" fillId="2" borderId="4" xfId="1" quotePrefix="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5" fillId="2" borderId="5" xfId="0" applyFont="1" applyFill="1" applyBorder="1" applyAlignment="1">
      <alignment horizontal="left" wrapText="1"/>
    </xf>
    <xf numFmtId="14" fontId="3" fillId="2" borderId="6" xfId="0" applyNumberFormat="1" applyFont="1" applyFill="1" applyBorder="1" applyAlignment="1">
      <alignment vertical="center" wrapText="1"/>
    </xf>
    <xf numFmtId="2" fontId="3" fillId="2" borderId="7" xfId="4" applyNumberFormat="1" applyFont="1" applyFill="1" applyBorder="1" applyAlignment="1" applyProtection="1">
      <alignment horizontal="left" vertical="center" wrapText="1"/>
      <protection locked="0"/>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49" fontId="3" fillId="2" borderId="7" xfId="4" applyFont="1" applyFill="1" applyBorder="1" applyAlignment="1" applyProtection="1">
      <alignment horizontal="left" vertical="center" wrapText="1"/>
    </xf>
    <xf numFmtId="44" fontId="3" fillId="2" borderId="7" xfId="1" applyNumberFormat="1" applyFont="1" applyFill="1" applyBorder="1" applyAlignment="1">
      <alignment vertical="center" wrapText="1"/>
    </xf>
    <xf numFmtId="1" fontId="3" fillId="2" borderId="7" xfId="4" applyNumberFormat="1" applyFont="1" applyFill="1" applyBorder="1" applyAlignment="1" applyProtection="1">
      <alignment horizontal="left" vertical="center" wrapText="1"/>
      <protection locked="0"/>
    </xf>
    <xf numFmtId="164" fontId="3" fillId="2" borderId="7" xfId="1" applyNumberFormat="1" applyFont="1" applyFill="1" applyBorder="1" applyAlignment="1">
      <alignment vertical="center" wrapText="1"/>
    </xf>
    <xf numFmtId="0" fontId="3" fillId="2" borderId="7" xfId="4" applyNumberFormat="1" applyFont="1" applyFill="1" applyBorder="1" applyAlignment="1" applyProtection="1">
      <alignment horizontal="left" vertical="center" wrapText="1"/>
      <protection locked="0"/>
    </xf>
    <xf numFmtId="164" fontId="3" fillId="2" borderId="7" xfId="1" applyNumberFormat="1" applyFont="1" applyFill="1" applyBorder="1" applyAlignment="1">
      <alignment horizontal="center" vertical="center" wrapText="1"/>
    </xf>
    <xf numFmtId="49" fontId="3" fillId="2" borderId="7" xfId="0" applyNumberFormat="1" applyFont="1" applyFill="1" applyBorder="1" applyAlignment="1">
      <alignment horizontal="left" vertical="center" wrapText="1"/>
    </xf>
    <xf numFmtId="164" fontId="3" fillId="2" borderId="7" xfId="5" applyNumberFormat="1" applyFont="1" applyFill="1" applyBorder="1" applyAlignment="1">
      <alignment horizontal="center" vertical="center" wrapText="1"/>
    </xf>
    <xf numFmtId="0" fontId="12" fillId="2" borderId="0" xfId="0" applyFont="1" applyFill="1"/>
    <xf numFmtId="49" fontId="3" fillId="2" borderId="7" xfId="0" applyNumberFormat="1" applyFont="1" applyFill="1" applyBorder="1" applyAlignment="1">
      <alignment horizontal="center" vertical="center" wrapText="1"/>
    </xf>
    <xf numFmtId="164" fontId="3" fillId="2" borderId="8" xfId="6" applyNumberFormat="1" applyFont="1" applyFill="1" applyBorder="1" applyAlignment="1">
      <alignment vertical="center" wrapText="1"/>
    </xf>
    <xf numFmtId="1" fontId="3" fillId="2" borderId="8" xfId="4" applyNumberFormat="1" applyFont="1" applyFill="1" applyBorder="1" applyAlignment="1" applyProtection="1">
      <alignment horizontal="left" vertical="center" wrapText="1"/>
      <protection locked="0"/>
    </xf>
    <xf numFmtId="0" fontId="3" fillId="2" borderId="8" xfId="0" applyFont="1" applyFill="1" applyBorder="1" applyAlignment="1">
      <alignment vertical="center" wrapText="1"/>
    </xf>
    <xf numFmtId="0" fontId="3" fillId="2" borderId="8" xfId="0" applyFont="1" applyFill="1" applyBorder="1" applyAlignment="1">
      <alignment horizontal="center" vertical="center" wrapText="1"/>
    </xf>
    <xf numFmtId="164" fontId="3" fillId="2" borderId="8" xfId="1" applyNumberFormat="1" applyFont="1" applyFill="1" applyBorder="1" applyAlignment="1">
      <alignment vertical="center" wrapText="1"/>
    </xf>
    <xf numFmtId="2" fontId="3" fillId="2" borderId="9" xfId="4" applyNumberFormat="1" applyFont="1"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49" fontId="3" fillId="2" borderId="9" xfId="4" applyFont="1" applyFill="1" applyBorder="1" applyAlignment="1" applyProtection="1">
      <alignment horizontal="left" vertical="center" wrapText="1"/>
    </xf>
    <xf numFmtId="164" fontId="3" fillId="2" borderId="9" xfId="1" applyNumberFormat="1" applyFont="1" applyFill="1" applyBorder="1" applyAlignment="1">
      <alignment vertical="center" wrapText="1"/>
    </xf>
    <xf numFmtId="0" fontId="8" fillId="2" borderId="7" xfId="0" applyFont="1" applyFill="1" applyBorder="1" applyAlignment="1">
      <alignment vertical="center" wrapText="1"/>
    </xf>
    <xf numFmtId="49" fontId="3" fillId="2" borderId="8" xfId="4" applyFont="1" applyFill="1" applyBorder="1" applyAlignment="1" applyProtection="1">
      <alignment horizontal="left" vertical="center" wrapText="1"/>
    </xf>
    <xf numFmtId="0" fontId="3" fillId="2" borderId="8" xfId="0" applyFont="1" applyFill="1" applyBorder="1" applyAlignment="1">
      <alignment horizontal="left" vertical="center" wrapText="1"/>
    </xf>
    <xf numFmtId="1" fontId="3" fillId="2" borderId="7"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 fontId="3" fillId="2" borderId="8" xfId="0" applyNumberFormat="1" applyFont="1" applyFill="1" applyBorder="1" applyAlignment="1">
      <alignment horizontal="left" vertical="center" wrapText="1"/>
    </xf>
    <xf numFmtId="0" fontId="8" fillId="2" borderId="8" xfId="0" applyFont="1" applyFill="1" applyBorder="1" applyAlignment="1">
      <alignment vertical="center" wrapText="1"/>
    </xf>
    <xf numFmtId="0" fontId="3" fillId="2" borderId="8" xfId="4" applyNumberFormat="1" applyFont="1" applyFill="1" applyBorder="1" applyAlignment="1" applyProtection="1">
      <alignment horizontal="left" vertical="center" wrapText="1"/>
      <protection locked="0"/>
    </xf>
    <xf numFmtId="1" fontId="3" fillId="2" borderId="9" xfId="4" applyNumberFormat="1" applyFont="1" applyFill="1" applyBorder="1" applyAlignment="1" applyProtection="1">
      <alignment horizontal="left" vertical="center" wrapText="1"/>
      <protection locked="0"/>
    </xf>
    <xf numFmtId="0" fontId="13" fillId="2" borderId="0" xfId="0" applyFont="1" applyFill="1" applyAlignment="1">
      <alignment vertical="center" wrapText="1"/>
    </xf>
    <xf numFmtId="167" fontId="0" fillId="2" borderId="0" xfId="0" applyNumberFormat="1" applyFill="1"/>
    <xf numFmtId="0" fontId="14" fillId="2" borderId="0" xfId="0" applyFont="1" applyFill="1" applyAlignment="1">
      <alignment vertical="center" wrapText="1"/>
    </xf>
    <xf numFmtId="0" fontId="10" fillId="4" borderId="7" xfId="3" applyFont="1" applyFill="1" applyBorder="1" applyAlignment="1" applyProtection="1">
      <alignment horizontal="center" vertical="center" wrapText="1"/>
    </xf>
  </cellXfs>
  <cellStyles count="7">
    <cellStyle name="BodyStyle" xfId="4"/>
    <cellStyle name="HeaderStyle" xfId="3"/>
    <cellStyle name="Hipervínculo" xfId="2" builtinId="8"/>
    <cellStyle name="Moneda" xfId="1" builtinId="4"/>
    <cellStyle name="Moneda 4" xfId="5"/>
    <cellStyle name="Moneda 5" xfId="6"/>
    <cellStyle name="Normal" xfId="0" builtinId="0"/>
  </cellStyles>
  <dxfs count="1">
    <dxf>
      <fill>
        <patternFill patternType="solid">
          <fgColor rgb="FFFFD966"/>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sf.gov.co/wps/portal" TargetMode="External"/><Relationship Id="rId1" Type="http://schemas.openxmlformats.org/officeDocument/2006/relationships/hyperlink" Target="http://www.ssf.gov.co/wp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4"/>
  <sheetViews>
    <sheetView tabSelected="1" topLeftCell="A13" zoomScaleNormal="100" workbookViewId="0">
      <pane xSplit="2" ySplit="6" topLeftCell="C19" activePane="bottomRight" state="frozen"/>
      <selection activeCell="A13" sqref="A13"/>
      <selection pane="topRight" activeCell="C13" sqref="C13"/>
      <selection pane="bottomLeft" activeCell="A19" sqref="A19"/>
      <selection pane="bottomRight" activeCell="A20" sqref="A20"/>
    </sheetView>
  </sheetViews>
  <sheetFormatPr baseColWidth="10" defaultRowHeight="12.75" x14ac:dyDescent="0.2"/>
  <cols>
    <col min="1" max="1" width="15.140625" style="5" customWidth="1"/>
    <col min="2" max="2" width="74" style="5" customWidth="1"/>
    <col min="3" max="3" width="15" style="5" customWidth="1"/>
    <col min="4" max="4" width="13.5703125" style="5" customWidth="1"/>
    <col min="5" max="5" width="17.7109375" style="5" customWidth="1"/>
    <col min="6" max="6" width="20.5703125" style="5" customWidth="1"/>
    <col min="7" max="7" width="16" style="5" customWidth="1"/>
    <col min="8" max="8" width="14.5703125" style="5" customWidth="1"/>
    <col min="9" max="9" width="12.5703125" style="5" customWidth="1"/>
    <col min="10" max="10" width="17.7109375" style="5" customWidth="1"/>
    <col min="11" max="11" width="45.42578125" style="5" customWidth="1"/>
    <col min="12" max="16384" width="11.42578125" style="5"/>
  </cols>
  <sheetData>
    <row r="1" spans="1:11" x14ac:dyDescent="0.2">
      <c r="A1" s="1"/>
      <c r="B1" s="2"/>
      <c r="C1" s="1"/>
      <c r="D1" s="1"/>
      <c r="E1" s="1"/>
      <c r="F1" s="1"/>
      <c r="G1" s="1"/>
      <c r="H1" s="1"/>
      <c r="I1" s="1"/>
      <c r="J1" s="1"/>
      <c r="K1" s="1"/>
    </row>
    <row r="2" spans="1:11" x14ac:dyDescent="0.2">
      <c r="A2" s="6" t="s">
        <v>0</v>
      </c>
      <c r="B2" s="2"/>
      <c r="C2" s="1"/>
      <c r="D2" s="1"/>
      <c r="E2" s="1"/>
      <c r="F2" s="1"/>
      <c r="G2" s="1"/>
      <c r="H2" s="1"/>
      <c r="I2" s="1"/>
      <c r="J2" s="1"/>
      <c r="K2" s="1"/>
    </row>
    <row r="3" spans="1:11" x14ac:dyDescent="0.2">
      <c r="A3" s="6"/>
      <c r="B3" s="2"/>
      <c r="C3" s="1"/>
      <c r="D3" s="1"/>
      <c r="E3" s="1"/>
      <c r="F3" s="1"/>
      <c r="G3" s="1"/>
      <c r="H3" s="1"/>
      <c r="I3" s="1"/>
      <c r="J3" s="1"/>
      <c r="K3" s="1"/>
    </row>
    <row r="4" spans="1:11" ht="13.5" thickBot="1" x14ac:dyDescent="0.25">
      <c r="A4" s="6" t="s">
        <v>1</v>
      </c>
      <c r="B4" s="2"/>
      <c r="C4" s="1"/>
      <c r="D4" s="1"/>
      <c r="E4" s="1"/>
      <c r="F4" s="1"/>
      <c r="G4" s="1"/>
      <c r="H4" s="1"/>
      <c r="I4" s="1"/>
      <c r="J4" s="1"/>
      <c r="K4" s="1"/>
    </row>
    <row r="5" spans="1:11" x14ac:dyDescent="0.2">
      <c r="A5" s="7" t="s">
        <v>2</v>
      </c>
      <c r="B5" s="8" t="s">
        <v>3</v>
      </c>
      <c r="C5" s="1"/>
      <c r="D5" s="1"/>
      <c r="E5" s="1"/>
      <c r="F5" s="1"/>
      <c r="G5" s="1"/>
      <c r="H5" s="1"/>
      <c r="I5" s="1"/>
      <c r="J5" s="1"/>
      <c r="K5" s="1"/>
    </row>
    <row r="6" spans="1:11" x14ac:dyDescent="0.2">
      <c r="A6" s="9" t="s">
        <v>4</v>
      </c>
      <c r="B6" s="10" t="s">
        <v>5</v>
      </c>
      <c r="C6" s="1"/>
      <c r="D6" s="1"/>
      <c r="E6" s="1"/>
      <c r="F6" s="1"/>
      <c r="G6" s="1"/>
      <c r="H6" s="1"/>
      <c r="I6" s="1"/>
      <c r="J6" s="1"/>
      <c r="K6" s="1"/>
    </row>
    <row r="7" spans="1:11" x14ac:dyDescent="0.2">
      <c r="A7" s="9" t="s">
        <v>6</v>
      </c>
      <c r="B7" s="11">
        <v>3487800</v>
      </c>
      <c r="C7" s="1"/>
      <c r="D7" s="1"/>
      <c r="E7" s="1"/>
      <c r="F7" s="1"/>
      <c r="G7" s="1"/>
      <c r="H7" s="1"/>
      <c r="I7" s="1"/>
      <c r="J7" s="1"/>
      <c r="K7" s="1"/>
    </row>
    <row r="8" spans="1:11" x14ac:dyDescent="0.2">
      <c r="A8" s="9" t="s">
        <v>7</v>
      </c>
      <c r="B8" s="12" t="s">
        <v>8</v>
      </c>
      <c r="C8" s="1"/>
      <c r="D8" s="1"/>
      <c r="E8" s="1"/>
      <c r="F8" s="1"/>
      <c r="G8" s="1"/>
      <c r="H8" s="1"/>
      <c r="I8" s="1"/>
      <c r="J8" s="1"/>
      <c r="K8" s="1"/>
    </row>
    <row r="9" spans="1:11" ht="153" x14ac:dyDescent="0.2">
      <c r="A9" s="13" t="s">
        <v>9</v>
      </c>
      <c r="B9" s="10" t="s">
        <v>10</v>
      </c>
      <c r="C9" s="1"/>
      <c r="D9" s="1"/>
      <c r="E9" s="1"/>
      <c r="F9" s="1"/>
      <c r="G9" s="1"/>
      <c r="H9" s="1"/>
      <c r="I9" s="1"/>
      <c r="J9" s="1"/>
      <c r="K9" s="1"/>
    </row>
    <row r="10" spans="1:11" ht="38.25" x14ac:dyDescent="0.2">
      <c r="A10" s="13" t="s">
        <v>11</v>
      </c>
      <c r="B10" s="10" t="s">
        <v>12</v>
      </c>
      <c r="C10" s="1"/>
      <c r="D10" s="1"/>
      <c r="E10" s="1"/>
      <c r="F10" s="1"/>
      <c r="G10" s="1"/>
      <c r="H10" s="1"/>
      <c r="I10" s="1"/>
      <c r="J10" s="1"/>
      <c r="K10" s="1"/>
    </row>
    <row r="11" spans="1:11" ht="25.5" x14ac:dyDescent="0.2">
      <c r="A11" s="9" t="s">
        <v>13</v>
      </c>
      <c r="B11" s="14" t="s">
        <v>14</v>
      </c>
      <c r="C11" s="1"/>
      <c r="D11" s="1"/>
      <c r="E11" s="1"/>
      <c r="F11" s="1"/>
      <c r="G11" s="1"/>
      <c r="H11" s="1"/>
      <c r="I11" s="1"/>
      <c r="J11" s="1"/>
      <c r="K11" s="1"/>
    </row>
    <row r="12" spans="1:11" x14ac:dyDescent="0.2">
      <c r="A12" s="13" t="s">
        <v>15</v>
      </c>
      <c r="B12" s="15">
        <f>G150</f>
        <v>9264985982.4199982</v>
      </c>
      <c r="C12" s="1"/>
      <c r="D12" s="1"/>
      <c r="E12" s="1"/>
      <c r="F12" s="1"/>
      <c r="G12" s="1"/>
      <c r="H12" s="1"/>
      <c r="I12" s="1"/>
      <c r="J12" s="1"/>
      <c r="K12" s="1"/>
    </row>
    <row r="13" spans="1:11" ht="38.25" x14ac:dyDescent="0.2">
      <c r="A13" s="13" t="s">
        <v>16</v>
      </c>
      <c r="B13" s="16">
        <v>206560760</v>
      </c>
      <c r="C13" s="1"/>
      <c r="D13" s="1"/>
      <c r="E13" s="1"/>
      <c r="F13" s="1"/>
      <c r="G13" s="1"/>
      <c r="H13" s="1"/>
      <c r="I13" s="1"/>
      <c r="J13" s="1"/>
      <c r="K13" s="1"/>
    </row>
    <row r="14" spans="1:11" ht="38.25" x14ac:dyDescent="0.2">
      <c r="A14" s="13" t="s">
        <v>17</v>
      </c>
      <c r="B14" s="17">
        <v>20656076</v>
      </c>
      <c r="C14" s="1"/>
      <c r="D14" s="1"/>
      <c r="E14" s="1"/>
      <c r="F14" s="1"/>
      <c r="G14" s="3"/>
      <c r="H14" s="1"/>
      <c r="I14" s="1"/>
      <c r="J14" s="1"/>
      <c r="K14" s="1"/>
    </row>
    <row r="15" spans="1:11" ht="39" thickBot="1" x14ac:dyDescent="0.25">
      <c r="A15" s="18" t="s">
        <v>18</v>
      </c>
      <c r="B15" s="19">
        <v>42998</v>
      </c>
      <c r="C15" s="1"/>
      <c r="D15" s="1"/>
      <c r="E15" s="1"/>
      <c r="F15" s="1"/>
      <c r="G15" s="3"/>
      <c r="H15" s="1"/>
      <c r="I15" s="1"/>
      <c r="J15" s="1"/>
      <c r="K15" s="1"/>
    </row>
    <row r="16" spans="1:11" ht="6" customHeight="1" x14ac:dyDescent="0.2">
      <c r="A16" s="1"/>
      <c r="B16" s="2"/>
      <c r="C16" s="1"/>
      <c r="D16" s="1"/>
      <c r="E16" s="1"/>
      <c r="F16" s="1"/>
      <c r="G16" s="1"/>
      <c r="H16" s="1"/>
      <c r="I16" s="1"/>
      <c r="J16" s="1"/>
      <c r="K16" s="1"/>
    </row>
    <row r="17" spans="1:11" ht="6" customHeight="1" x14ac:dyDescent="0.2">
      <c r="A17" s="2"/>
      <c r="B17" s="2"/>
      <c r="C17" s="2"/>
      <c r="D17" s="2"/>
      <c r="E17" s="2"/>
      <c r="F17" s="2"/>
      <c r="G17" s="2"/>
      <c r="H17" s="2"/>
      <c r="I17" s="2"/>
      <c r="J17" s="2"/>
      <c r="K17" s="2"/>
    </row>
    <row r="18" spans="1:11" ht="39.75" customHeight="1" x14ac:dyDescent="0.2">
      <c r="A18" s="55" t="s">
        <v>19</v>
      </c>
      <c r="B18" s="55" t="s">
        <v>20</v>
      </c>
      <c r="C18" s="55" t="s">
        <v>21</v>
      </c>
      <c r="D18" s="55" t="s">
        <v>22</v>
      </c>
      <c r="E18" s="55" t="s">
        <v>23</v>
      </c>
      <c r="F18" s="55" t="s">
        <v>24</v>
      </c>
      <c r="G18" s="55" t="s">
        <v>25</v>
      </c>
      <c r="H18" s="55" t="s">
        <v>26</v>
      </c>
      <c r="I18" s="55" t="s">
        <v>27</v>
      </c>
      <c r="J18" s="55" t="s">
        <v>28</v>
      </c>
      <c r="K18" s="55" t="s">
        <v>29</v>
      </c>
    </row>
    <row r="19" spans="1:11" ht="71.25" customHeight="1" x14ac:dyDescent="0.2">
      <c r="A19" s="20" t="s">
        <v>30</v>
      </c>
      <c r="B19" s="21" t="s">
        <v>31</v>
      </c>
      <c r="C19" s="22" t="s">
        <v>32</v>
      </c>
      <c r="D19" s="22" t="s">
        <v>33</v>
      </c>
      <c r="E19" s="23" t="s">
        <v>34</v>
      </c>
      <c r="F19" s="21" t="s">
        <v>35</v>
      </c>
      <c r="G19" s="24">
        <f>437907.22+148036+1118124+2934072.83</f>
        <v>4638140.05</v>
      </c>
      <c r="H19" s="24">
        <f>437907.22+148036+1118124+2934072.83</f>
        <v>4638140.05</v>
      </c>
      <c r="I19" s="22" t="s">
        <v>36</v>
      </c>
      <c r="J19" s="22" t="s">
        <v>37</v>
      </c>
      <c r="K19" s="21" t="s">
        <v>38</v>
      </c>
    </row>
    <row r="20" spans="1:11" ht="48.75" customHeight="1" x14ac:dyDescent="0.2">
      <c r="A20" s="25">
        <v>32101600</v>
      </c>
      <c r="B20" s="21" t="s">
        <v>39</v>
      </c>
      <c r="C20" s="22" t="s">
        <v>40</v>
      </c>
      <c r="D20" s="22" t="s">
        <v>41</v>
      </c>
      <c r="E20" s="23" t="s">
        <v>42</v>
      </c>
      <c r="F20" s="21" t="s">
        <v>35</v>
      </c>
      <c r="G20" s="26">
        <v>6000000</v>
      </c>
      <c r="H20" s="26">
        <v>6000000</v>
      </c>
      <c r="I20" s="22" t="s">
        <v>36</v>
      </c>
      <c r="J20" s="22" t="s">
        <v>37</v>
      </c>
      <c r="K20" s="21" t="s">
        <v>38</v>
      </c>
    </row>
    <row r="21" spans="1:11" ht="48.75" customHeight="1" x14ac:dyDescent="0.2">
      <c r="A21" s="27">
        <v>72101506</v>
      </c>
      <c r="B21" s="21" t="s">
        <v>43</v>
      </c>
      <c r="C21" s="22" t="s">
        <v>40</v>
      </c>
      <c r="D21" s="22" t="s">
        <v>44</v>
      </c>
      <c r="E21" s="23" t="s">
        <v>45</v>
      </c>
      <c r="F21" s="21" t="s">
        <v>35</v>
      </c>
      <c r="G21" s="28">
        <v>15000000</v>
      </c>
      <c r="H21" s="28">
        <v>15000000</v>
      </c>
      <c r="I21" s="22" t="s">
        <v>36</v>
      </c>
      <c r="J21" s="22" t="s">
        <v>37</v>
      </c>
      <c r="K21" s="21" t="s">
        <v>38</v>
      </c>
    </row>
    <row r="22" spans="1:11" ht="51" customHeight="1" x14ac:dyDescent="0.2">
      <c r="A22" s="25">
        <v>46191600</v>
      </c>
      <c r="B22" s="21" t="s">
        <v>46</v>
      </c>
      <c r="C22" s="22" t="s">
        <v>32</v>
      </c>
      <c r="D22" s="22" t="s">
        <v>33</v>
      </c>
      <c r="E22" s="23" t="s">
        <v>42</v>
      </c>
      <c r="F22" s="21" t="s">
        <v>35</v>
      </c>
      <c r="G22" s="26">
        <v>10000000</v>
      </c>
      <c r="H22" s="26">
        <v>10000000</v>
      </c>
      <c r="I22" s="22" t="s">
        <v>36</v>
      </c>
      <c r="J22" s="22" t="s">
        <v>37</v>
      </c>
      <c r="K22" s="21" t="s">
        <v>38</v>
      </c>
    </row>
    <row r="23" spans="1:11" ht="51" customHeight="1" x14ac:dyDescent="0.2">
      <c r="A23" s="25">
        <v>78181500</v>
      </c>
      <c r="B23" s="21" t="s">
        <v>47</v>
      </c>
      <c r="C23" s="22" t="s">
        <v>48</v>
      </c>
      <c r="D23" s="22" t="s">
        <v>49</v>
      </c>
      <c r="E23" s="23" t="s">
        <v>42</v>
      </c>
      <c r="F23" s="21" t="s">
        <v>35</v>
      </c>
      <c r="G23" s="26">
        <v>14065410</v>
      </c>
      <c r="H23" s="26">
        <v>14065410</v>
      </c>
      <c r="I23" s="22" t="s">
        <v>36</v>
      </c>
      <c r="J23" s="22" t="s">
        <v>37</v>
      </c>
      <c r="K23" s="21" t="s">
        <v>38</v>
      </c>
    </row>
    <row r="24" spans="1:11" ht="51" customHeight="1" x14ac:dyDescent="0.2">
      <c r="A24" s="25">
        <v>76111501</v>
      </c>
      <c r="B24" s="21" t="s">
        <v>50</v>
      </c>
      <c r="C24" s="22" t="s">
        <v>48</v>
      </c>
      <c r="D24" s="22" t="s">
        <v>51</v>
      </c>
      <c r="E24" s="23" t="s">
        <v>34</v>
      </c>
      <c r="F24" s="21" t="s">
        <v>35</v>
      </c>
      <c r="G24" s="28">
        <v>224912807.25</v>
      </c>
      <c r="H24" s="28">
        <v>224912807.25</v>
      </c>
      <c r="I24" s="22" t="s">
        <v>36</v>
      </c>
      <c r="J24" s="22" t="s">
        <v>37</v>
      </c>
      <c r="K24" s="21" t="s">
        <v>38</v>
      </c>
    </row>
    <row r="25" spans="1:11" ht="63.75" customHeight="1" x14ac:dyDescent="0.2">
      <c r="A25" s="25">
        <v>92121500</v>
      </c>
      <c r="B25" s="21" t="s">
        <v>52</v>
      </c>
      <c r="C25" s="22" t="s">
        <v>40</v>
      </c>
      <c r="D25" s="22" t="s">
        <v>53</v>
      </c>
      <c r="E25" s="23" t="s">
        <v>54</v>
      </c>
      <c r="F25" s="21" t="s">
        <v>35</v>
      </c>
      <c r="G25" s="28">
        <v>115305701</v>
      </c>
      <c r="H25" s="28">
        <v>115305701</v>
      </c>
      <c r="I25" s="22" t="s">
        <v>36</v>
      </c>
      <c r="J25" s="22" t="s">
        <v>37</v>
      </c>
      <c r="K25" s="21" t="s">
        <v>38</v>
      </c>
    </row>
    <row r="26" spans="1:11" ht="51" customHeight="1" x14ac:dyDescent="0.2">
      <c r="A26" s="25">
        <v>72154300</v>
      </c>
      <c r="B26" s="21" t="s">
        <v>55</v>
      </c>
      <c r="C26" s="22" t="s">
        <v>56</v>
      </c>
      <c r="D26" s="22" t="s">
        <v>51</v>
      </c>
      <c r="E26" s="23" t="s">
        <v>42</v>
      </c>
      <c r="F26" s="21" t="s">
        <v>35</v>
      </c>
      <c r="G26" s="28">
        <v>5094300</v>
      </c>
      <c r="H26" s="28">
        <v>5094300</v>
      </c>
      <c r="I26" s="22" t="s">
        <v>36</v>
      </c>
      <c r="J26" s="22" t="s">
        <v>37</v>
      </c>
      <c r="K26" s="21" t="s">
        <v>38</v>
      </c>
    </row>
    <row r="27" spans="1:11" ht="51" customHeight="1" x14ac:dyDescent="0.2">
      <c r="A27" s="25">
        <v>78111800</v>
      </c>
      <c r="B27" s="21" t="s">
        <v>57</v>
      </c>
      <c r="C27" s="22" t="s">
        <v>58</v>
      </c>
      <c r="D27" s="22" t="s">
        <v>59</v>
      </c>
      <c r="E27" s="23" t="s">
        <v>60</v>
      </c>
      <c r="F27" s="21" t="s">
        <v>35</v>
      </c>
      <c r="G27" s="28">
        <v>396421333</v>
      </c>
      <c r="H27" s="28">
        <v>396421333</v>
      </c>
      <c r="I27" s="22" t="s">
        <v>36</v>
      </c>
      <c r="J27" s="22" t="s">
        <v>37</v>
      </c>
      <c r="K27" s="21" t="s">
        <v>38</v>
      </c>
    </row>
    <row r="28" spans="1:11" ht="51" customHeight="1" x14ac:dyDescent="0.2">
      <c r="A28" s="25">
        <v>55101519</v>
      </c>
      <c r="B28" s="29" t="s">
        <v>61</v>
      </c>
      <c r="C28" s="22" t="s">
        <v>48</v>
      </c>
      <c r="D28" s="22" t="s">
        <v>62</v>
      </c>
      <c r="E28" s="23" t="s">
        <v>45</v>
      </c>
      <c r="F28" s="21" t="s">
        <v>35</v>
      </c>
      <c r="G28" s="26">
        <v>4500000</v>
      </c>
      <c r="H28" s="26">
        <v>4500000</v>
      </c>
      <c r="I28" s="22" t="s">
        <v>36</v>
      </c>
      <c r="J28" s="22" t="s">
        <v>37</v>
      </c>
      <c r="K28" s="21" t="s">
        <v>38</v>
      </c>
    </row>
    <row r="29" spans="1:11" ht="51" customHeight="1" x14ac:dyDescent="0.2">
      <c r="A29" s="25">
        <v>55101519</v>
      </c>
      <c r="B29" s="21" t="s">
        <v>63</v>
      </c>
      <c r="C29" s="22" t="s">
        <v>64</v>
      </c>
      <c r="D29" s="22" t="s">
        <v>49</v>
      </c>
      <c r="E29" s="23" t="s">
        <v>45</v>
      </c>
      <c r="F29" s="21" t="s">
        <v>35</v>
      </c>
      <c r="G29" s="26">
        <v>10000000</v>
      </c>
      <c r="H29" s="26">
        <v>10000000</v>
      </c>
      <c r="I29" s="22" t="s">
        <v>36</v>
      </c>
      <c r="J29" s="22" t="s">
        <v>37</v>
      </c>
      <c r="K29" s="21" t="s">
        <v>38</v>
      </c>
    </row>
    <row r="30" spans="1:11" ht="51" customHeight="1" x14ac:dyDescent="0.2">
      <c r="A30" s="25">
        <v>80101500</v>
      </c>
      <c r="B30" s="21" t="s">
        <v>65</v>
      </c>
      <c r="C30" s="22" t="s">
        <v>64</v>
      </c>
      <c r="D30" s="22" t="s">
        <v>66</v>
      </c>
      <c r="E30" s="23" t="s">
        <v>42</v>
      </c>
      <c r="F30" s="21" t="s">
        <v>35</v>
      </c>
      <c r="G30" s="28">
        <v>7942008</v>
      </c>
      <c r="H30" s="28">
        <v>7942008</v>
      </c>
      <c r="I30" s="22" t="s">
        <v>36</v>
      </c>
      <c r="J30" s="22" t="s">
        <v>37</v>
      </c>
      <c r="K30" s="21" t="s">
        <v>38</v>
      </c>
    </row>
    <row r="31" spans="1:11" ht="51" customHeight="1" x14ac:dyDescent="0.2">
      <c r="A31" s="20" t="s">
        <v>67</v>
      </c>
      <c r="B31" s="21" t="s">
        <v>68</v>
      </c>
      <c r="C31" s="22" t="s">
        <v>69</v>
      </c>
      <c r="D31" s="22" t="s">
        <v>33</v>
      </c>
      <c r="E31" s="23" t="s">
        <v>42</v>
      </c>
      <c r="F31" s="21" t="s">
        <v>35</v>
      </c>
      <c r="G31" s="26">
        <v>10000000</v>
      </c>
      <c r="H31" s="26">
        <v>10000000</v>
      </c>
      <c r="I31" s="22" t="s">
        <v>36</v>
      </c>
      <c r="J31" s="22" t="s">
        <v>37</v>
      </c>
      <c r="K31" s="21" t="s">
        <v>38</v>
      </c>
    </row>
    <row r="32" spans="1:11" ht="51" customHeight="1" x14ac:dyDescent="0.2">
      <c r="A32" s="27">
        <v>84131607</v>
      </c>
      <c r="B32" s="21" t="s">
        <v>70</v>
      </c>
      <c r="C32" s="22" t="s">
        <v>69</v>
      </c>
      <c r="D32" s="22" t="s">
        <v>71</v>
      </c>
      <c r="E32" s="23" t="s">
        <v>34</v>
      </c>
      <c r="F32" s="21" t="s">
        <v>35</v>
      </c>
      <c r="G32" s="26">
        <v>5000000</v>
      </c>
      <c r="H32" s="26">
        <v>5000000</v>
      </c>
      <c r="I32" s="22" t="s">
        <v>36</v>
      </c>
      <c r="J32" s="22" t="s">
        <v>37</v>
      </c>
      <c r="K32" s="21" t="s">
        <v>38</v>
      </c>
    </row>
    <row r="33" spans="1:11" ht="89.25" customHeight="1" x14ac:dyDescent="0.2">
      <c r="A33" s="27">
        <v>84131500</v>
      </c>
      <c r="B33" s="21" t="s">
        <v>72</v>
      </c>
      <c r="C33" s="22" t="s">
        <v>64</v>
      </c>
      <c r="D33" s="22" t="s">
        <v>73</v>
      </c>
      <c r="E33" s="23" t="s">
        <v>54</v>
      </c>
      <c r="F33" s="21" t="s">
        <v>35</v>
      </c>
      <c r="G33" s="30">
        <v>149956638</v>
      </c>
      <c r="H33" s="30">
        <v>149956638</v>
      </c>
      <c r="I33" s="22" t="s">
        <v>36</v>
      </c>
      <c r="J33" s="22" t="s">
        <v>37</v>
      </c>
      <c r="K33" s="21" t="s">
        <v>38</v>
      </c>
    </row>
    <row r="34" spans="1:11" ht="51" customHeight="1" x14ac:dyDescent="0.2">
      <c r="A34" s="27">
        <v>84131503</v>
      </c>
      <c r="B34" s="21" t="s">
        <v>74</v>
      </c>
      <c r="C34" s="22" t="s">
        <v>64</v>
      </c>
      <c r="D34" s="22" t="s">
        <v>41</v>
      </c>
      <c r="E34" s="23" t="s">
        <v>34</v>
      </c>
      <c r="F34" s="21" t="s">
        <v>35</v>
      </c>
      <c r="G34" s="28">
        <v>7369905</v>
      </c>
      <c r="H34" s="28">
        <v>7369905</v>
      </c>
      <c r="I34" s="22" t="s">
        <v>36</v>
      </c>
      <c r="J34" s="22" t="s">
        <v>37</v>
      </c>
      <c r="K34" s="21" t="s">
        <v>38</v>
      </c>
    </row>
    <row r="35" spans="1:11" ht="51" customHeight="1" x14ac:dyDescent="0.2">
      <c r="A35" s="25">
        <v>14111828</v>
      </c>
      <c r="B35" s="21" t="s">
        <v>75</v>
      </c>
      <c r="C35" s="22" t="s">
        <v>58</v>
      </c>
      <c r="D35" s="22" t="s">
        <v>76</v>
      </c>
      <c r="E35" s="23" t="s">
        <v>34</v>
      </c>
      <c r="F35" s="21" t="s">
        <v>35</v>
      </c>
      <c r="G35" s="28">
        <v>13170642.539999999</v>
      </c>
      <c r="H35" s="28">
        <v>13170642.539999999</v>
      </c>
      <c r="I35" s="22" t="s">
        <v>36</v>
      </c>
      <c r="J35" s="22" t="s">
        <v>37</v>
      </c>
      <c r="K35" s="21" t="s">
        <v>38</v>
      </c>
    </row>
    <row r="36" spans="1:11" ht="51" customHeight="1" x14ac:dyDescent="0.2">
      <c r="A36" s="27">
        <v>80101600</v>
      </c>
      <c r="B36" s="29" t="s">
        <v>77</v>
      </c>
      <c r="C36" s="22" t="s">
        <v>48</v>
      </c>
      <c r="D36" s="22" t="s">
        <v>78</v>
      </c>
      <c r="E36" s="23" t="s">
        <v>45</v>
      </c>
      <c r="F36" s="21" t="s">
        <v>79</v>
      </c>
      <c r="G36" s="28">
        <v>12600000</v>
      </c>
      <c r="H36" s="28">
        <v>12600000</v>
      </c>
      <c r="I36" s="22" t="s">
        <v>36</v>
      </c>
      <c r="J36" s="22" t="s">
        <v>37</v>
      </c>
      <c r="K36" s="21" t="s">
        <v>38</v>
      </c>
    </row>
    <row r="37" spans="1:11" ht="51" customHeight="1" x14ac:dyDescent="0.2">
      <c r="A37" s="27">
        <v>78111500</v>
      </c>
      <c r="B37" s="29" t="s">
        <v>80</v>
      </c>
      <c r="C37" s="22" t="s">
        <v>48</v>
      </c>
      <c r="D37" s="22" t="s">
        <v>49</v>
      </c>
      <c r="E37" s="23" t="s">
        <v>34</v>
      </c>
      <c r="F37" s="21" t="s">
        <v>35</v>
      </c>
      <c r="G37" s="26">
        <v>400000000</v>
      </c>
      <c r="H37" s="26">
        <v>400000000</v>
      </c>
      <c r="I37" s="22" t="s">
        <v>36</v>
      </c>
      <c r="J37" s="22" t="s">
        <v>37</v>
      </c>
      <c r="K37" s="21" t="s">
        <v>38</v>
      </c>
    </row>
    <row r="38" spans="1:11" ht="51" customHeight="1" x14ac:dyDescent="0.2">
      <c r="A38" s="27">
        <v>55101500</v>
      </c>
      <c r="B38" s="21" t="s">
        <v>81</v>
      </c>
      <c r="C38" s="22" t="s">
        <v>82</v>
      </c>
      <c r="D38" s="22" t="s">
        <v>33</v>
      </c>
      <c r="E38" s="23" t="s">
        <v>45</v>
      </c>
      <c r="F38" s="21" t="s">
        <v>79</v>
      </c>
      <c r="G38" s="26">
        <v>10000000</v>
      </c>
      <c r="H38" s="26">
        <v>10000000</v>
      </c>
      <c r="I38" s="22" t="s">
        <v>36</v>
      </c>
      <c r="J38" s="22" t="s">
        <v>37</v>
      </c>
      <c r="K38" s="21" t="s">
        <v>38</v>
      </c>
    </row>
    <row r="39" spans="1:11" ht="51" customHeight="1" x14ac:dyDescent="0.2">
      <c r="A39" s="25">
        <v>78181701</v>
      </c>
      <c r="B39" s="21" t="s">
        <v>83</v>
      </c>
      <c r="C39" s="22" t="s">
        <v>48</v>
      </c>
      <c r="D39" s="22" t="s">
        <v>41</v>
      </c>
      <c r="E39" s="23" t="s">
        <v>34</v>
      </c>
      <c r="F39" s="21" t="s">
        <v>35</v>
      </c>
      <c r="G39" s="26">
        <v>35000000</v>
      </c>
      <c r="H39" s="26">
        <v>35000000</v>
      </c>
      <c r="I39" s="22" t="s">
        <v>36</v>
      </c>
      <c r="J39" s="22" t="s">
        <v>37</v>
      </c>
      <c r="K39" s="21" t="s">
        <v>38</v>
      </c>
    </row>
    <row r="40" spans="1:11" ht="51" customHeight="1" x14ac:dyDescent="0.2">
      <c r="A40" s="25">
        <v>80111500</v>
      </c>
      <c r="B40" s="21" t="s">
        <v>84</v>
      </c>
      <c r="C40" s="22" t="s">
        <v>56</v>
      </c>
      <c r="D40" s="22" t="s">
        <v>33</v>
      </c>
      <c r="E40" s="23" t="s">
        <v>45</v>
      </c>
      <c r="F40" s="21" t="s">
        <v>85</v>
      </c>
      <c r="G40" s="28">
        <v>2800000</v>
      </c>
      <c r="H40" s="28">
        <v>2800000</v>
      </c>
      <c r="I40" s="22" t="s">
        <v>36</v>
      </c>
      <c r="J40" s="22" t="s">
        <v>37</v>
      </c>
      <c r="K40" s="21" t="s">
        <v>38</v>
      </c>
    </row>
    <row r="41" spans="1:11" s="31" customFormat="1" ht="51" customHeight="1" x14ac:dyDescent="0.2">
      <c r="A41" s="25">
        <v>84111507</v>
      </c>
      <c r="B41" s="21" t="s">
        <v>86</v>
      </c>
      <c r="C41" s="22" t="s">
        <v>32</v>
      </c>
      <c r="D41" s="22" t="s">
        <v>87</v>
      </c>
      <c r="E41" s="23" t="s">
        <v>45</v>
      </c>
      <c r="F41" s="21" t="s">
        <v>85</v>
      </c>
      <c r="G41" s="28">
        <v>14000000</v>
      </c>
      <c r="H41" s="28">
        <v>14000000</v>
      </c>
      <c r="I41" s="22" t="s">
        <v>36</v>
      </c>
      <c r="J41" s="22" t="s">
        <v>37</v>
      </c>
      <c r="K41" s="21" t="s">
        <v>38</v>
      </c>
    </row>
    <row r="42" spans="1:11" ht="63.75" customHeight="1" x14ac:dyDescent="0.2">
      <c r="A42" s="25">
        <v>80101510</v>
      </c>
      <c r="B42" s="32" t="s">
        <v>88</v>
      </c>
      <c r="C42" s="22" t="s">
        <v>48</v>
      </c>
      <c r="D42" s="22" t="s">
        <v>49</v>
      </c>
      <c r="E42" s="23" t="s">
        <v>45</v>
      </c>
      <c r="F42" s="21" t="s">
        <v>85</v>
      </c>
      <c r="G42" s="26">
        <f>7000000*8</f>
        <v>56000000</v>
      </c>
      <c r="H42" s="26">
        <f>7000000*8</f>
        <v>56000000</v>
      </c>
      <c r="I42" s="22" t="s">
        <v>36</v>
      </c>
      <c r="J42" s="22" t="s">
        <v>37</v>
      </c>
      <c r="K42" s="21" t="s">
        <v>89</v>
      </c>
    </row>
    <row r="43" spans="1:11" ht="51" customHeight="1" x14ac:dyDescent="0.2">
      <c r="A43" s="25">
        <v>80101510</v>
      </c>
      <c r="B43" s="32" t="s">
        <v>90</v>
      </c>
      <c r="C43" s="22" t="s">
        <v>48</v>
      </c>
      <c r="D43" s="22" t="s">
        <v>49</v>
      </c>
      <c r="E43" s="23" t="s">
        <v>45</v>
      </c>
      <c r="F43" s="21" t="s">
        <v>85</v>
      </c>
      <c r="G43" s="28">
        <v>40000000</v>
      </c>
      <c r="H43" s="28">
        <v>40000000</v>
      </c>
      <c r="I43" s="22" t="s">
        <v>36</v>
      </c>
      <c r="J43" s="22" t="s">
        <v>37</v>
      </c>
      <c r="K43" s="21" t="s">
        <v>89</v>
      </c>
    </row>
    <row r="44" spans="1:11" ht="76.5" customHeight="1" x14ac:dyDescent="0.2">
      <c r="A44" s="25">
        <v>80101510</v>
      </c>
      <c r="B44" s="32" t="s">
        <v>91</v>
      </c>
      <c r="C44" s="22" t="s">
        <v>48</v>
      </c>
      <c r="D44" s="22" t="s">
        <v>49</v>
      </c>
      <c r="E44" s="23" t="s">
        <v>45</v>
      </c>
      <c r="F44" s="21" t="s">
        <v>85</v>
      </c>
      <c r="G44" s="26">
        <v>64000000</v>
      </c>
      <c r="H44" s="26">
        <v>64000000</v>
      </c>
      <c r="I44" s="22" t="s">
        <v>36</v>
      </c>
      <c r="J44" s="22" t="s">
        <v>37</v>
      </c>
      <c r="K44" s="21" t="s">
        <v>89</v>
      </c>
    </row>
    <row r="45" spans="1:11" ht="76.5" customHeight="1" x14ac:dyDescent="0.2">
      <c r="A45" s="25">
        <v>80101600</v>
      </c>
      <c r="B45" s="21" t="s">
        <v>92</v>
      </c>
      <c r="C45" s="22" t="s">
        <v>56</v>
      </c>
      <c r="D45" s="22" t="s">
        <v>49</v>
      </c>
      <c r="E45" s="23" t="s">
        <v>45</v>
      </c>
      <c r="F45" s="21" t="s">
        <v>85</v>
      </c>
      <c r="G45" s="26">
        <f>7000000*8</f>
        <v>56000000</v>
      </c>
      <c r="H45" s="26">
        <f>7000000*8</f>
        <v>56000000</v>
      </c>
      <c r="I45" s="22" t="s">
        <v>36</v>
      </c>
      <c r="J45" s="22" t="s">
        <v>37</v>
      </c>
      <c r="K45" s="21" t="s">
        <v>89</v>
      </c>
    </row>
    <row r="46" spans="1:11" s="31" customFormat="1" ht="83.25" customHeight="1" x14ac:dyDescent="0.2">
      <c r="A46" s="25">
        <v>80101510</v>
      </c>
      <c r="B46" s="21" t="s">
        <v>93</v>
      </c>
      <c r="C46" s="22" t="s">
        <v>94</v>
      </c>
      <c r="D46" s="22" t="s">
        <v>95</v>
      </c>
      <c r="E46" s="23" t="s">
        <v>45</v>
      </c>
      <c r="F46" s="21" t="s">
        <v>85</v>
      </c>
      <c r="G46" s="26">
        <v>21000000</v>
      </c>
      <c r="H46" s="26">
        <v>21000000</v>
      </c>
      <c r="I46" s="22" t="s">
        <v>36</v>
      </c>
      <c r="J46" s="22" t="s">
        <v>37</v>
      </c>
      <c r="K46" s="21" t="s">
        <v>89</v>
      </c>
    </row>
    <row r="47" spans="1:11" s="31" customFormat="1" ht="102" customHeight="1" x14ac:dyDescent="0.2">
      <c r="A47" s="25">
        <v>80121700</v>
      </c>
      <c r="B47" s="21" t="s">
        <v>96</v>
      </c>
      <c r="C47" s="22" t="s">
        <v>94</v>
      </c>
      <c r="D47" s="22" t="s">
        <v>97</v>
      </c>
      <c r="E47" s="23" t="s">
        <v>45</v>
      </c>
      <c r="F47" s="21" t="s">
        <v>85</v>
      </c>
      <c r="G47" s="26">
        <v>28000000</v>
      </c>
      <c r="H47" s="26">
        <v>28000000</v>
      </c>
      <c r="I47" s="22" t="s">
        <v>36</v>
      </c>
      <c r="J47" s="22" t="s">
        <v>37</v>
      </c>
      <c r="K47" s="21" t="s">
        <v>89</v>
      </c>
    </row>
    <row r="48" spans="1:11" ht="51" customHeight="1" x14ac:dyDescent="0.2">
      <c r="A48" s="25">
        <v>80101600</v>
      </c>
      <c r="B48" s="21" t="s">
        <v>98</v>
      </c>
      <c r="C48" s="22" t="s">
        <v>56</v>
      </c>
      <c r="D48" s="22" t="s">
        <v>49</v>
      </c>
      <c r="E48" s="23" t="s">
        <v>45</v>
      </c>
      <c r="F48" s="21" t="s">
        <v>85</v>
      </c>
      <c r="G48" s="26">
        <f>5000000*8</f>
        <v>40000000</v>
      </c>
      <c r="H48" s="26">
        <f>5000000*8</f>
        <v>40000000</v>
      </c>
      <c r="I48" s="22" t="s">
        <v>36</v>
      </c>
      <c r="J48" s="22" t="s">
        <v>37</v>
      </c>
      <c r="K48" s="21" t="s">
        <v>99</v>
      </c>
    </row>
    <row r="49" spans="1:11" ht="76.5" customHeight="1" x14ac:dyDescent="0.2">
      <c r="A49" s="25">
        <v>80101600</v>
      </c>
      <c r="B49" s="21" t="s">
        <v>100</v>
      </c>
      <c r="C49" s="22" t="s">
        <v>40</v>
      </c>
      <c r="D49" s="22" t="s">
        <v>101</v>
      </c>
      <c r="E49" s="23" t="s">
        <v>45</v>
      </c>
      <c r="F49" s="21" t="s">
        <v>85</v>
      </c>
      <c r="G49" s="26">
        <v>36000000</v>
      </c>
      <c r="H49" s="26">
        <v>36000000</v>
      </c>
      <c r="I49" s="22" t="s">
        <v>36</v>
      </c>
      <c r="J49" s="22" t="s">
        <v>37</v>
      </c>
      <c r="K49" s="21" t="s">
        <v>99</v>
      </c>
    </row>
    <row r="50" spans="1:11" ht="51" customHeight="1" x14ac:dyDescent="0.2">
      <c r="A50" s="25">
        <v>80101600</v>
      </c>
      <c r="B50" s="21" t="s">
        <v>98</v>
      </c>
      <c r="C50" s="22" t="s">
        <v>56</v>
      </c>
      <c r="D50" s="22" t="s">
        <v>49</v>
      </c>
      <c r="E50" s="23" t="s">
        <v>45</v>
      </c>
      <c r="F50" s="21" t="s">
        <v>85</v>
      </c>
      <c r="G50" s="26">
        <f>6500000*8</f>
        <v>52000000</v>
      </c>
      <c r="H50" s="26">
        <f>6500000*8</f>
        <v>52000000</v>
      </c>
      <c r="I50" s="22" t="s">
        <v>36</v>
      </c>
      <c r="J50" s="22" t="s">
        <v>37</v>
      </c>
      <c r="K50" s="21" t="s">
        <v>99</v>
      </c>
    </row>
    <row r="51" spans="1:11" ht="63.75" customHeight="1" x14ac:dyDescent="0.2">
      <c r="A51" s="25">
        <v>80121700</v>
      </c>
      <c r="B51" s="32" t="s">
        <v>102</v>
      </c>
      <c r="C51" s="22" t="s">
        <v>56</v>
      </c>
      <c r="D51" s="22" t="s">
        <v>49</v>
      </c>
      <c r="E51" s="23" t="s">
        <v>45</v>
      </c>
      <c r="F51" s="21" t="s">
        <v>85</v>
      </c>
      <c r="G51" s="26">
        <v>64000000</v>
      </c>
      <c r="H51" s="26">
        <v>64000000</v>
      </c>
      <c r="I51" s="22" t="s">
        <v>36</v>
      </c>
      <c r="J51" s="22" t="s">
        <v>37</v>
      </c>
      <c r="K51" s="21" t="s">
        <v>103</v>
      </c>
    </row>
    <row r="52" spans="1:11" ht="76.5" customHeight="1" x14ac:dyDescent="0.2">
      <c r="A52" s="25">
        <v>80121700</v>
      </c>
      <c r="B52" s="21" t="s">
        <v>104</v>
      </c>
      <c r="C52" s="22" t="s">
        <v>56</v>
      </c>
      <c r="D52" s="22" t="s">
        <v>49</v>
      </c>
      <c r="E52" s="23" t="s">
        <v>45</v>
      </c>
      <c r="F52" s="21" t="s">
        <v>85</v>
      </c>
      <c r="G52" s="26">
        <f>6000000*8</f>
        <v>48000000</v>
      </c>
      <c r="H52" s="26">
        <f>6000000*8</f>
        <v>48000000</v>
      </c>
      <c r="I52" s="22" t="s">
        <v>36</v>
      </c>
      <c r="J52" s="22" t="s">
        <v>37</v>
      </c>
      <c r="K52" s="21" t="s">
        <v>103</v>
      </c>
    </row>
    <row r="53" spans="1:11" ht="63.75" customHeight="1" x14ac:dyDescent="0.2">
      <c r="A53" s="25">
        <v>80121700</v>
      </c>
      <c r="B53" s="21" t="s">
        <v>102</v>
      </c>
      <c r="C53" s="22" t="s">
        <v>56</v>
      </c>
      <c r="D53" s="22" t="s">
        <v>49</v>
      </c>
      <c r="E53" s="23" t="s">
        <v>45</v>
      </c>
      <c r="F53" s="21" t="s">
        <v>85</v>
      </c>
      <c r="G53" s="26">
        <f>7000000*8</f>
        <v>56000000</v>
      </c>
      <c r="H53" s="26">
        <f>7000000*8</f>
        <v>56000000</v>
      </c>
      <c r="I53" s="22" t="s">
        <v>36</v>
      </c>
      <c r="J53" s="22" t="s">
        <v>37</v>
      </c>
      <c r="K53" s="21" t="s">
        <v>103</v>
      </c>
    </row>
    <row r="54" spans="1:11" ht="63.75" customHeight="1" x14ac:dyDescent="0.2">
      <c r="A54" s="25">
        <v>80121600</v>
      </c>
      <c r="B54" s="21" t="s">
        <v>105</v>
      </c>
      <c r="C54" s="22" t="s">
        <v>56</v>
      </c>
      <c r="D54" s="22" t="s">
        <v>49</v>
      </c>
      <c r="E54" s="23" t="s">
        <v>45</v>
      </c>
      <c r="F54" s="21" t="s">
        <v>85</v>
      </c>
      <c r="G54" s="28">
        <v>20800000</v>
      </c>
      <c r="H54" s="28">
        <v>20800000</v>
      </c>
      <c r="I54" s="22" t="s">
        <v>36</v>
      </c>
      <c r="J54" s="22" t="s">
        <v>37</v>
      </c>
      <c r="K54" s="21" t="s">
        <v>103</v>
      </c>
    </row>
    <row r="55" spans="1:11" s="31" customFormat="1" ht="63.75" customHeight="1" x14ac:dyDescent="0.2">
      <c r="A55" s="25">
        <v>80121700</v>
      </c>
      <c r="B55" s="21" t="s">
        <v>106</v>
      </c>
      <c r="C55" s="22" t="s">
        <v>94</v>
      </c>
      <c r="D55" s="22" t="s">
        <v>97</v>
      </c>
      <c r="E55" s="23" t="s">
        <v>45</v>
      </c>
      <c r="F55" s="21" t="s">
        <v>85</v>
      </c>
      <c r="G55" s="28">
        <v>24500000</v>
      </c>
      <c r="H55" s="28">
        <v>24500000</v>
      </c>
      <c r="I55" s="22" t="s">
        <v>36</v>
      </c>
      <c r="J55" s="22" t="s">
        <v>107</v>
      </c>
      <c r="K55" s="21" t="s">
        <v>103</v>
      </c>
    </row>
    <row r="56" spans="1:11" ht="51" customHeight="1" x14ac:dyDescent="0.2">
      <c r="A56" s="25">
        <v>81112300</v>
      </c>
      <c r="B56" s="21" t="s">
        <v>108</v>
      </c>
      <c r="C56" s="22" t="s">
        <v>32</v>
      </c>
      <c r="D56" s="22" t="s">
        <v>51</v>
      </c>
      <c r="E56" s="23" t="s">
        <v>60</v>
      </c>
      <c r="F56" s="21" t="s">
        <v>35</v>
      </c>
      <c r="G56" s="26">
        <v>210000000</v>
      </c>
      <c r="H56" s="33">
        <v>63000000</v>
      </c>
      <c r="I56" s="22" t="s">
        <v>109</v>
      </c>
      <c r="J56" s="22" t="s">
        <v>110</v>
      </c>
      <c r="K56" s="21" t="s">
        <v>111</v>
      </c>
    </row>
    <row r="57" spans="1:11" ht="51" customHeight="1" x14ac:dyDescent="0.2">
      <c r="A57" s="25">
        <v>81112202</v>
      </c>
      <c r="B57" s="21" t="s">
        <v>112</v>
      </c>
      <c r="C57" s="22" t="s">
        <v>82</v>
      </c>
      <c r="D57" s="22" t="s">
        <v>113</v>
      </c>
      <c r="E57" s="23" t="s">
        <v>34</v>
      </c>
      <c r="F57" s="21" t="s">
        <v>35</v>
      </c>
      <c r="G57" s="26">
        <v>231370827</v>
      </c>
      <c r="H57" s="33">
        <v>231370827</v>
      </c>
      <c r="I57" s="22" t="s">
        <v>36</v>
      </c>
      <c r="J57" s="22" t="s">
        <v>37</v>
      </c>
      <c r="K57" s="21" t="s">
        <v>111</v>
      </c>
    </row>
    <row r="58" spans="1:11" ht="51" customHeight="1" x14ac:dyDescent="0.2">
      <c r="A58" s="25">
        <v>81112000</v>
      </c>
      <c r="B58" s="21" t="s">
        <v>114</v>
      </c>
      <c r="C58" s="22" t="s">
        <v>58</v>
      </c>
      <c r="D58" s="22" t="s">
        <v>115</v>
      </c>
      <c r="E58" s="23" t="s">
        <v>34</v>
      </c>
      <c r="F58" s="21" t="s">
        <v>116</v>
      </c>
      <c r="G58" s="26">
        <v>77945001</v>
      </c>
      <c r="H58" s="26">
        <v>47427530</v>
      </c>
      <c r="I58" s="22" t="s">
        <v>109</v>
      </c>
      <c r="J58" s="22" t="s">
        <v>110</v>
      </c>
      <c r="K58" s="21" t="s">
        <v>111</v>
      </c>
    </row>
    <row r="59" spans="1:11" ht="63.75" customHeight="1" x14ac:dyDescent="0.2">
      <c r="A59" s="25">
        <v>81112000</v>
      </c>
      <c r="B59" s="21" t="s">
        <v>117</v>
      </c>
      <c r="C59" s="22" t="s">
        <v>58</v>
      </c>
      <c r="D59" s="22" t="s">
        <v>115</v>
      </c>
      <c r="E59" s="23" t="s">
        <v>34</v>
      </c>
      <c r="F59" s="21" t="s">
        <v>116</v>
      </c>
      <c r="G59" s="26">
        <v>163266344</v>
      </c>
      <c r="H59" s="26">
        <v>81633167</v>
      </c>
      <c r="I59" s="22" t="s">
        <v>109</v>
      </c>
      <c r="J59" s="22" t="s">
        <v>110</v>
      </c>
      <c r="K59" s="21" t="s">
        <v>111</v>
      </c>
    </row>
    <row r="60" spans="1:11" ht="51" customHeight="1" x14ac:dyDescent="0.2">
      <c r="A60" s="25">
        <v>80121600</v>
      </c>
      <c r="B60" s="21" t="s">
        <v>118</v>
      </c>
      <c r="C60" s="22" t="s">
        <v>48</v>
      </c>
      <c r="D60" s="22" t="s">
        <v>78</v>
      </c>
      <c r="E60" s="23" t="s">
        <v>45</v>
      </c>
      <c r="F60" s="21" t="s">
        <v>85</v>
      </c>
      <c r="G60" s="26">
        <v>54000000</v>
      </c>
      <c r="H60" s="26">
        <v>54000000</v>
      </c>
      <c r="I60" s="22" t="s">
        <v>36</v>
      </c>
      <c r="J60" s="22" t="s">
        <v>37</v>
      </c>
      <c r="K60" s="21" t="s">
        <v>119</v>
      </c>
    </row>
    <row r="61" spans="1:11" ht="51" customHeight="1" x14ac:dyDescent="0.2">
      <c r="A61" s="20" t="s">
        <v>120</v>
      </c>
      <c r="B61" s="32" t="s">
        <v>121</v>
      </c>
      <c r="C61" s="22" t="s">
        <v>48</v>
      </c>
      <c r="D61" s="22" t="s">
        <v>78</v>
      </c>
      <c r="E61" s="23" t="s">
        <v>45</v>
      </c>
      <c r="F61" s="21" t="s">
        <v>85</v>
      </c>
      <c r="G61" s="26">
        <v>63000000</v>
      </c>
      <c r="H61" s="26">
        <v>63000000</v>
      </c>
      <c r="I61" s="22" t="s">
        <v>36</v>
      </c>
      <c r="J61" s="22" t="s">
        <v>37</v>
      </c>
      <c r="K61" s="21" t="s">
        <v>119</v>
      </c>
    </row>
    <row r="62" spans="1:11" ht="51" customHeight="1" x14ac:dyDescent="0.2">
      <c r="A62" s="25">
        <v>80121600</v>
      </c>
      <c r="B62" s="32" t="s">
        <v>122</v>
      </c>
      <c r="C62" s="22" t="s">
        <v>48</v>
      </c>
      <c r="D62" s="22" t="s">
        <v>49</v>
      </c>
      <c r="E62" s="23" t="s">
        <v>45</v>
      </c>
      <c r="F62" s="21" t="s">
        <v>85</v>
      </c>
      <c r="G62" s="26">
        <v>48000000</v>
      </c>
      <c r="H62" s="26">
        <v>48000000</v>
      </c>
      <c r="I62" s="22" t="s">
        <v>36</v>
      </c>
      <c r="J62" s="22" t="s">
        <v>37</v>
      </c>
      <c r="K62" s="21" t="s">
        <v>119</v>
      </c>
    </row>
    <row r="63" spans="1:11" ht="51" customHeight="1" x14ac:dyDescent="0.2">
      <c r="A63" s="25">
        <v>80121600</v>
      </c>
      <c r="B63" s="21" t="s">
        <v>123</v>
      </c>
      <c r="C63" s="22" t="s">
        <v>48</v>
      </c>
      <c r="D63" s="22" t="s">
        <v>49</v>
      </c>
      <c r="E63" s="23" t="s">
        <v>45</v>
      </c>
      <c r="F63" s="21" t="s">
        <v>85</v>
      </c>
      <c r="G63" s="26">
        <v>42400000</v>
      </c>
      <c r="H63" s="26">
        <v>42400000</v>
      </c>
      <c r="I63" s="22" t="s">
        <v>36</v>
      </c>
      <c r="J63" s="22" t="s">
        <v>37</v>
      </c>
      <c r="K63" s="21" t="s">
        <v>119</v>
      </c>
    </row>
    <row r="64" spans="1:11" ht="51" customHeight="1" x14ac:dyDescent="0.2">
      <c r="A64" s="27">
        <v>80121700</v>
      </c>
      <c r="B64" s="32" t="s">
        <v>124</v>
      </c>
      <c r="C64" s="22" t="s">
        <v>48</v>
      </c>
      <c r="D64" s="22" t="s">
        <v>49</v>
      </c>
      <c r="E64" s="23" t="s">
        <v>45</v>
      </c>
      <c r="F64" s="21" t="s">
        <v>85</v>
      </c>
      <c r="G64" s="26">
        <v>56000000</v>
      </c>
      <c r="H64" s="26">
        <v>56000000</v>
      </c>
      <c r="I64" s="22" t="s">
        <v>36</v>
      </c>
      <c r="J64" s="22" t="s">
        <v>37</v>
      </c>
      <c r="K64" s="21" t="s">
        <v>125</v>
      </c>
    </row>
    <row r="65" spans="1:11" ht="51" customHeight="1" x14ac:dyDescent="0.2">
      <c r="A65" s="27">
        <v>80111500</v>
      </c>
      <c r="B65" s="21" t="s">
        <v>126</v>
      </c>
      <c r="C65" s="22" t="s">
        <v>56</v>
      </c>
      <c r="D65" s="22" t="s">
        <v>49</v>
      </c>
      <c r="E65" s="23" t="s">
        <v>45</v>
      </c>
      <c r="F65" s="21" t="s">
        <v>85</v>
      </c>
      <c r="G65" s="26">
        <f>2600000*8</f>
        <v>20800000</v>
      </c>
      <c r="H65" s="26">
        <f>2600000*8</f>
        <v>20800000</v>
      </c>
      <c r="I65" s="22" t="s">
        <v>36</v>
      </c>
      <c r="J65" s="22" t="s">
        <v>37</v>
      </c>
      <c r="K65" s="21" t="s">
        <v>127</v>
      </c>
    </row>
    <row r="66" spans="1:11" ht="60" customHeight="1" x14ac:dyDescent="0.2">
      <c r="A66" s="25">
        <v>80111600</v>
      </c>
      <c r="B66" s="21" t="s">
        <v>128</v>
      </c>
      <c r="C66" s="22" t="s">
        <v>129</v>
      </c>
      <c r="D66" s="22" t="s">
        <v>33</v>
      </c>
      <c r="E66" s="23" t="s">
        <v>45</v>
      </c>
      <c r="F66" s="21" t="s">
        <v>130</v>
      </c>
      <c r="G66" s="26">
        <v>64139858</v>
      </c>
      <c r="H66" s="26">
        <v>64139858</v>
      </c>
      <c r="I66" s="22" t="s">
        <v>36</v>
      </c>
      <c r="J66" s="22" t="s">
        <v>37</v>
      </c>
      <c r="K66" s="21" t="s">
        <v>127</v>
      </c>
    </row>
    <row r="67" spans="1:11" ht="89.25" customHeight="1" x14ac:dyDescent="0.2">
      <c r="A67" s="25">
        <v>82111700</v>
      </c>
      <c r="B67" s="21" t="s">
        <v>131</v>
      </c>
      <c r="C67" s="22" t="s">
        <v>40</v>
      </c>
      <c r="D67" s="22" t="s">
        <v>33</v>
      </c>
      <c r="E67" s="23" t="s">
        <v>54</v>
      </c>
      <c r="F67" s="21" t="s">
        <v>132</v>
      </c>
      <c r="G67" s="28">
        <v>40700139</v>
      </c>
      <c r="H67" s="28">
        <v>40700139</v>
      </c>
      <c r="I67" s="22" t="s">
        <v>36</v>
      </c>
      <c r="J67" s="22" t="s">
        <v>37</v>
      </c>
      <c r="K67" s="21" t="s">
        <v>127</v>
      </c>
    </row>
    <row r="68" spans="1:11" ht="51" customHeight="1" x14ac:dyDescent="0.2">
      <c r="A68" s="27">
        <v>80111500</v>
      </c>
      <c r="B68" s="21" t="s">
        <v>133</v>
      </c>
      <c r="C68" s="22" t="s">
        <v>64</v>
      </c>
      <c r="D68" s="22" t="s">
        <v>134</v>
      </c>
      <c r="E68" s="23" t="s">
        <v>45</v>
      </c>
      <c r="F68" s="21" t="s">
        <v>135</v>
      </c>
      <c r="G68" s="26">
        <v>221033384</v>
      </c>
      <c r="H68" s="26">
        <v>221033384</v>
      </c>
      <c r="I68" s="22" t="s">
        <v>36</v>
      </c>
      <c r="J68" s="22" t="s">
        <v>37</v>
      </c>
      <c r="K68" s="21" t="s">
        <v>127</v>
      </c>
    </row>
    <row r="69" spans="1:11" ht="63.75" customHeight="1" x14ac:dyDescent="0.2">
      <c r="A69" s="27">
        <v>80111500</v>
      </c>
      <c r="B69" s="21" t="s">
        <v>136</v>
      </c>
      <c r="C69" s="22" t="s">
        <v>40</v>
      </c>
      <c r="D69" s="22" t="s">
        <v>53</v>
      </c>
      <c r="E69" s="23" t="s">
        <v>45</v>
      </c>
      <c r="F69" s="21" t="s">
        <v>135</v>
      </c>
      <c r="G69" s="26">
        <v>44000000</v>
      </c>
      <c r="H69" s="26">
        <v>44000000</v>
      </c>
      <c r="I69" s="22" t="s">
        <v>36</v>
      </c>
      <c r="J69" s="22" t="s">
        <v>37</v>
      </c>
      <c r="K69" s="21" t="s">
        <v>127</v>
      </c>
    </row>
    <row r="70" spans="1:11" ht="63.75" customHeight="1" x14ac:dyDescent="0.2">
      <c r="A70" s="34">
        <v>80101500</v>
      </c>
      <c r="B70" s="35" t="s">
        <v>137</v>
      </c>
      <c r="C70" s="36" t="s">
        <v>32</v>
      </c>
      <c r="D70" s="36" t="s">
        <v>138</v>
      </c>
      <c r="E70" s="23" t="s">
        <v>45</v>
      </c>
      <c r="F70" s="21" t="s">
        <v>135</v>
      </c>
      <c r="G70" s="37">
        <v>11700000</v>
      </c>
      <c r="H70" s="37">
        <v>11700000</v>
      </c>
      <c r="I70" s="36" t="s">
        <v>36</v>
      </c>
      <c r="J70" s="22" t="s">
        <v>37</v>
      </c>
      <c r="K70" s="35" t="s">
        <v>139</v>
      </c>
    </row>
    <row r="71" spans="1:11" s="31" customFormat="1" ht="63.75" customHeight="1" x14ac:dyDescent="0.2">
      <c r="A71" s="34">
        <v>80121600</v>
      </c>
      <c r="B71" s="35" t="s">
        <v>140</v>
      </c>
      <c r="C71" s="36" t="s">
        <v>58</v>
      </c>
      <c r="D71" s="36" t="s">
        <v>141</v>
      </c>
      <c r="E71" s="23" t="s">
        <v>45</v>
      </c>
      <c r="F71" s="21" t="s">
        <v>135</v>
      </c>
      <c r="G71" s="37">
        <f>13000000+6500000</f>
        <v>19500000</v>
      </c>
      <c r="H71" s="37">
        <f>13000000+6500000</f>
        <v>19500000</v>
      </c>
      <c r="I71" s="36" t="s">
        <v>36</v>
      </c>
      <c r="J71" s="22" t="s">
        <v>37</v>
      </c>
      <c r="K71" s="35" t="s">
        <v>142</v>
      </c>
    </row>
    <row r="72" spans="1:11" s="31" customFormat="1" ht="63.75" customHeight="1" x14ac:dyDescent="0.2">
      <c r="A72" s="34" t="s">
        <v>120</v>
      </c>
      <c r="B72" s="35" t="s">
        <v>143</v>
      </c>
      <c r="C72" s="36" t="s">
        <v>144</v>
      </c>
      <c r="D72" s="36" t="s">
        <v>145</v>
      </c>
      <c r="E72" s="23" t="s">
        <v>45</v>
      </c>
      <c r="F72" s="21" t="s">
        <v>146</v>
      </c>
      <c r="G72" s="37">
        <v>21333333</v>
      </c>
      <c r="H72" s="37">
        <v>21333333</v>
      </c>
      <c r="I72" s="36" t="s">
        <v>36</v>
      </c>
      <c r="J72" s="22" t="s">
        <v>37</v>
      </c>
      <c r="K72" s="35" t="s">
        <v>147</v>
      </c>
    </row>
    <row r="73" spans="1:11" ht="79.5" customHeight="1" x14ac:dyDescent="0.2">
      <c r="A73" s="20" t="s">
        <v>148</v>
      </c>
      <c r="B73" s="21" t="s">
        <v>149</v>
      </c>
      <c r="C73" s="22" t="s">
        <v>94</v>
      </c>
      <c r="D73" s="22" t="s">
        <v>150</v>
      </c>
      <c r="E73" s="23" t="s">
        <v>151</v>
      </c>
      <c r="F73" s="21" t="s">
        <v>152</v>
      </c>
      <c r="G73" s="26">
        <v>150000000</v>
      </c>
      <c r="H73" s="26">
        <v>150000000</v>
      </c>
      <c r="I73" s="22" t="s">
        <v>36</v>
      </c>
      <c r="J73" s="22" t="s">
        <v>37</v>
      </c>
      <c r="K73" s="21" t="s">
        <v>38</v>
      </c>
    </row>
    <row r="74" spans="1:11" ht="65.25" customHeight="1" thickBot="1" x14ac:dyDescent="0.25">
      <c r="A74" s="38" t="s">
        <v>153</v>
      </c>
      <c r="B74" s="39" t="s">
        <v>249</v>
      </c>
      <c r="C74" s="40" t="s">
        <v>69</v>
      </c>
      <c r="D74" s="40" t="s">
        <v>41</v>
      </c>
      <c r="E74" s="41" t="s">
        <v>45</v>
      </c>
      <c r="F74" s="39" t="s">
        <v>152</v>
      </c>
      <c r="G74" s="42">
        <v>120000000</v>
      </c>
      <c r="H74" s="42">
        <v>120000000</v>
      </c>
      <c r="I74" s="40" t="s">
        <v>36</v>
      </c>
      <c r="J74" s="22" t="s">
        <v>37</v>
      </c>
      <c r="K74" s="39" t="s">
        <v>38</v>
      </c>
    </row>
    <row r="75" spans="1:11" ht="65.25" customHeight="1" x14ac:dyDescent="0.2">
      <c r="A75" s="25">
        <v>86111600</v>
      </c>
      <c r="B75" s="43" t="s">
        <v>154</v>
      </c>
      <c r="C75" s="22" t="s">
        <v>129</v>
      </c>
      <c r="D75" s="22" t="s">
        <v>155</v>
      </c>
      <c r="E75" s="23" t="s">
        <v>54</v>
      </c>
      <c r="F75" s="35" t="s">
        <v>152</v>
      </c>
      <c r="G75" s="26">
        <v>31020000</v>
      </c>
      <c r="H75" s="26">
        <v>31020000</v>
      </c>
      <c r="I75" s="22" t="s">
        <v>36</v>
      </c>
      <c r="J75" s="22" t="s">
        <v>37</v>
      </c>
      <c r="K75" s="21" t="s">
        <v>38</v>
      </c>
    </row>
    <row r="76" spans="1:11" ht="102" customHeight="1" x14ac:dyDescent="0.2">
      <c r="A76" s="27">
        <v>86101700</v>
      </c>
      <c r="B76" s="21" t="s">
        <v>156</v>
      </c>
      <c r="C76" s="22" t="s">
        <v>94</v>
      </c>
      <c r="D76" s="22" t="s">
        <v>95</v>
      </c>
      <c r="E76" s="44" t="s">
        <v>45</v>
      </c>
      <c r="F76" s="21" t="s">
        <v>157</v>
      </c>
      <c r="G76" s="26">
        <f>450496230+150000000+40000000</f>
        <v>640496230</v>
      </c>
      <c r="H76" s="26">
        <f>450496230+150000000+40000000</f>
        <v>640496230</v>
      </c>
      <c r="I76" s="22" t="s">
        <v>36</v>
      </c>
      <c r="J76" s="22" t="s">
        <v>37</v>
      </c>
      <c r="K76" s="21" t="s">
        <v>127</v>
      </c>
    </row>
    <row r="77" spans="1:11" s="31" customFormat="1" ht="51" customHeight="1" x14ac:dyDescent="0.2">
      <c r="A77" s="27">
        <v>86101700</v>
      </c>
      <c r="B77" s="21" t="s">
        <v>158</v>
      </c>
      <c r="C77" s="22" t="s">
        <v>129</v>
      </c>
      <c r="D77" s="22" t="s">
        <v>33</v>
      </c>
      <c r="E77" s="44" t="s">
        <v>45</v>
      </c>
      <c r="F77" s="21" t="s">
        <v>157</v>
      </c>
      <c r="G77" s="26">
        <v>666400</v>
      </c>
      <c r="H77" s="26">
        <v>666400</v>
      </c>
      <c r="I77" s="22" t="s">
        <v>36</v>
      </c>
      <c r="J77" s="22" t="s">
        <v>37</v>
      </c>
      <c r="K77" s="21" t="s">
        <v>127</v>
      </c>
    </row>
    <row r="78" spans="1:11" ht="56.25" customHeight="1" x14ac:dyDescent="0.2">
      <c r="A78" s="27">
        <v>86101700</v>
      </c>
      <c r="B78" s="21" t="s">
        <v>159</v>
      </c>
      <c r="C78" s="22" t="s">
        <v>129</v>
      </c>
      <c r="D78" s="22" t="s">
        <v>33</v>
      </c>
      <c r="E78" s="44" t="s">
        <v>45</v>
      </c>
      <c r="F78" s="21" t="s">
        <v>157</v>
      </c>
      <c r="G78" s="26">
        <v>690200</v>
      </c>
      <c r="H78" s="26">
        <v>690200</v>
      </c>
      <c r="I78" s="22" t="s">
        <v>36</v>
      </c>
      <c r="J78" s="22" t="s">
        <v>37</v>
      </c>
      <c r="K78" s="21" t="s">
        <v>127</v>
      </c>
    </row>
    <row r="79" spans="1:11" ht="63.75" customHeight="1" x14ac:dyDescent="0.2">
      <c r="A79" s="27">
        <v>86101700</v>
      </c>
      <c r="B79" s="21" t="s">
        <v>160</v>
      </c>
      <c r="C79" s="22" t="s">
        <v>32</v>
      </c>
      <c r="D79" s="22" t="s">
        <v>87</v>
      </c>
      <c r="E79" s="44" t="s">
        <v>45</v>
      </c>
      <c r="F79" s="21" t="s">
        <v>157</v>
      </c>
      <c r="G79" s="26">
        <v>1490720</v>
      </c>
      <c r="H79" s="26">
        <v>1490720</v>
      </c>
      <c r="I79" s="22" t="s">
        <v>36</v>
      </c>
      <c r="J79" s="22" t="s">
        <v>37</v>
      </c>
      <c r="K79" s="21" t="s">
        <v>127</v>
      </c>
    </row>
    <row r="80" spans="1:11" s="31" customFormat="1" ht="63.75" customHeight="1" x14ac:dyDescent="0.2">
      <c r="A80" s="27">
        <v>86101700</v>
      </c>
      <c r="B80" s="21" t="s">
        <v>161</v>
      </c>
      <c r="C80" s="22" t="s">
        <v>32</v>
      </c>
      <c r="D80" s="22" t="s">
        <v>33</v>
      </c>
      <c r="E80" s="44" t="s">
        <v>45</v>
      </c>
      <c r="F80" s="21" t="s">
        <v>157</v>
      </c>
      <c r="G80" s="26">
        <v>7871850</v>
      </c>
      <c r="H80" s="26">
        <v>7871850</v>
      </c>
      <c r="I80" s="22" t="s">
        <v>36</v>
      </c>
      <c r="J80" s="22" t="s">
        <v>37</v>
      </c>
      <c r="K80" s="21" t="s">
        <v>127</v>
      </c>
    </row>
    <row r="81" spans="1:11" ht="51" customHeight="1" x14ac:dyDescent="0.2">
      <c r="A81" s="27">
        <v>86101700</v>
      </c>
      <c r="B81" s="21" t="s">
        <v>162</v>
      </c>
      <c r="C81" s="22" t="s">
        <v>129</v>
      </c>
      <c r="D81" s="22" t="s">
        <v>155</v>
      </c>
      <c r="E81" s="44" t="s">
        <v>45</v>
      </c>
      <c r="F81" s="21" t="s">
        <v>157</v>
      </c>
      <c r="G81" s="26">
        <v>10000000</v>
      </c>
      <c r="H81" s="26">
        <v>10000000</v>
      </c>
      <c r="I81" s="22" t="s">
        <v>36</v>
      </c>
      <c r="J81" s="22" t="s">
        <v>37</v>
      </c>
      <c r="K81" s="21" t="s">
        <v>127</v>
      </c>
    </row>
    <row r="82" spans="1:11" ht="51" customHeight="1" x14ac:dyDescent="0.2">
      <c r="A82" s="27">
        <v>86101700</v>
      </c>
      <c r="B82" s="21" t="s">
        <v>162</v>
      </c>
      <c r="C82" s="22" t="s">
        <v>40</v>
      </c>
      <c r="D82" s="22" t="s">
        <v>33</v>
      </c>
      <c r="E82" s="44" t="s">
        <v>45</v>
      </c>
      <c r="F82" s="21" t="s">
        <v>157</v>
      </c>
      <c r="G82" s="26">
        <v>696150</v>
      </c>
      <c r="H82" s="26">
        <v>696150</v>
      </c>
      <c r="I82" s="22" t="s">
        <v>36</v>
      </c>
      <c r="J82" s="22" t="s">
        <v>37</v>
      </c>
      <c r="K82" s="21" t="s">
        <v>127</v>
      </c>
    </row>
    <row r="83" spans="1:11" ht="51" customHeight="1" x14ac:dyDescent="0.2">
      <c r="A83" s="27">
        <v>86101700</v>
      </c>
      <c r="B83" s="21" t="s">
        <v>162</v>
      </c>
      <c r="C83" s="22" t="s">
        <v>64</v>
      </c>
      <c r="D83" s="22" t="s">
        <v>33</v>
      </c>
      <c r="E83" s="44" t="s">
        <v>45</v>
      </c>
      <c r="F83" s="21" t="s">
        <v>157</v>
      </c>
      <c r="G83" s="26">
        <v>2088450</v>
      </c>
      <c r="H83" s="26">
        <v>2088450</v>
      </c>
      <c r="I83" s="22" t="s">
        <v>36</v>
      </c>
      <c r="J83" s="22" t="s">
        <v>37</v>
      </c>
      <c r="K83" s="21" t="s">
        <v>127</v>
      </c>
    </row>
    <row r="84" spans="1:11" ht="63.75" customHeight="1" x14ac:dyDescent="0.2">
      <c r="A84" s="27">
        <v>80111500</v>
      </c>
      <c r="B84" s="21" t="s">
        <v>163</v>
      </c>
      <c r="C84" s="22" t="s">
        <v>58</v>
      </c>
      <c r="D84" s="22" t="s">
        <v>53</v>
      </c>
      <c r="E84" s="23" t="s">
        <v>45</v>
      </c>
      <c r="F84" s="21" t="s">
        <v>157</v>
      </c>
      <c r="G84" s="26">
        <v>130000000</v>
      </c>
      <c r="H84" s="26">
        <v>130000000</v>
      </c>
      <c r="I84" s="22" t="s">
        <v>36</v>
      </c>
      <c r="J84" s="22" t="s">
        <v>37</v>
      </c>
      <c r="K84" s="21" t="s">
        <v>127</v>
      </c>
    </row>
    <row r="85" spans="1:11" ht="63.75" customHeight="1" x14ac:dyDescent="0.2">
      <c r="A85" s="27">
        <v>80111500</v>
      </c>
      <c r="B85" s="21" t="s">
        <v>164</v>
      </c>
      <c r="C85" s="22" t="s">
        <v>58</v>
      </c>
      <c r="D85" s="22" t="s">
        <v>53</v>
      </c>
      <c r="E85" s="23" t="s">
        <v>45</v>
      </c>
      <c r="F85" s="21" t="s">
        <v>157</v>
      </c>
      <c r="G85" s="26">
        <v>55000000</v>
      </c>
      <c r="H85" s="26">
        <v>55000000</v>
      </c>
      <c r="I85" s="22" t="s">
        <v>36</v>
      </c>
      <c r="J85" s="22" t="s">
        <v>37</v>
      </c>
      <c r="K85" s="21" t="s">
        <v>127</v>
      </c>
    </row>
    <row r="86" spans="1:11" ht="51" customHeight="1" x14ac:dyDescent="0.2">
      <c r="A86" s="27">
        <v>80111500</v>
      </c>
      <c r="B86" s="43" t="s">
        <v>165</v>
      </c>
      <c r="C86" s="22" t="s">
        <v>64</v>
      </c>
      <c r="D86" s="22" t="s">
        <v>134</v>
      </c>
      <c r="E86" s="23" t="s">
        <v>45</v>
      </c>
      <c r="F86" s="21" t="s">
        <v>166</v>
      </c>
      <c r="G86" s="26">
        <v>195000000</v>
      </c>
      <c r="H86" s="26">
        <v>195000000</v>
      </c>
      <c r="I86" s="22" t="s">
        <v>36</v>
      </c>
      <c r="J86" s="22" t="s">
        <v>37</v>
      </c>
      <c r="K86" s="21" t="s">
        <v>127</v>
      </c>
    </row>
    <row r="87" spans="1:11" ht="93" customHeight="1" x14ac:dyDescent="0.2">
      <c r="A87" s="45">
        <v>80101604</v>
      </c>
      <c r="B87" s="35" t="s">
        <v>167</v>
      </c>
      <c r="C87" s="36" t="s">
        <v>58</v>
      </c>
      <c r="D87" s="36" t="s">
        <v>101</v>
      </c>
      <c r="E87" s="44" t="s">
        <v>45</v>
      </c>
      <c r="F87" s="35" t="s">
        <v>152</v>
      </c>
      <c r="G87" s="37">
        <f>77000000-24500000</f>
        <v>52500000</v>
      </c>
      <c r="H87" s="37">
        <f>77000000-24500000</f>
        <v>52500000</v>
      </c>
      <c r="I87" s="36" t="s">
        <v>36</v>
      </c>
      <c r="J87" s="22" t="s">
        <v>37</v>
      </c>
      <c r="K87" s="35" t="s">
        <v>168</v>
      </c>
    </row>
    <row r="88" spans="1:11" ht="127.5" customHeight="1" x14ac:dyDescent="0.2">
      <c r="A88" s="46">
        <v>80101600</v>
      </c>
      <c r="B88" s="21" t="s">
        <v>169</v>
      </c>
      <c r="C88" s="22" t="s">
        <v>56</v>
      </c>
      <c r="D88" s="22" t="s">
        <v>170</v>
      </c>
      <c r="E88" s="23" t="s">
        <v>45</v>
      </c>
      <c r="F88" s="35" t="s">
        <v>152</v>
      </c>
      <c r="G88" s="26">
        <f>8000000+47000000</f>
        <v>55000000</v>
      </c>
      <c r="H88" s="26">
        <f>8000000+47000000</f>
        <v>55000000</v>
      </c>
      <c r="I88" s="22" t="s">
        <v>36</v>
      </c>
      <c r="J88" s="22" t="s">
        <v>37</v>
      </c>
      <c r="K88" s="21" t="s">
        <v>171</v>
      </c>
    </row>
    <row r="89" spans="1:11" ht="102" customHeight="1" x14ac:dyDescent="0.2">
      <c r="A89" s="46">
        <v>81101500</v>
      </c>
      <c r="B89" s="21" t="s">
        <v>172</v>
      </c>
      <c r="C89" s="22" t="s">
        <v>56</v>
      </c>
      <c r="D89" s="22" t="s">
        <v>170</v>
      </c>
      <c r="E89" s="23" t="s">
        <v>45</v>
      </c>
      <c r="F89" s="35" t="s">
        <v>152</v>
      </c>
      <c r="G89" s="26">
        <v>88000000</v>
      </c>
      <c r="H89" s="26">
        <v>88000000</v>
      </c>
      <c r="I89" s="22" t="s">
        <v>36</v>
      </c>
      <c r="J89" s="22" t="s">
        <v>37</v>
      </c>
      <c r="K89" s="21" t="s">
        <v>171</v>
      </c>
    </row>
    <row r="90" spans="1:11" ht="102" customHeight="1" x14ac:dyDescent="0.2">
      <c r="A90" s="46">
        <v>81101500</v>
      </c>
      <c r="B90" s="21" t="s">
        <v>172</v>
      </c>
      <c r="C90" s="22" t="s">
        <v>56</v>
      </c>
      <c r="D90" s="22" t="s">
        <v>170</v>
      </c>
      <c r="E90" s="23" t="s">
        <v>45</v>
      </c>
      <c r="F90" s="35" t="s">
        <v>152</v>
      </c>
      <c r="G90" s="26">
        <v>77000000</v>
      </c>
      <c r="H90" s="26">
        <v>77000000</v>
      </c>
      <c r="I90" s="22" t="s">
        <v>36</v>
      </c>
      <c r="J90" s="22" t="s">
        <v>37</v>
      </c>
      <c r="K90" s="21" t="s">
        <v>171</v>
      </c>
    </row>
    <row r="91" spans="1:11" ht="134.25" customHeight="1" x14ac:dyDescent="0.2">
      <c r="A91" s="47" t="s">
        <v>153</v>
      </c>
      <c r="B91" s="21" t="s">
        <v>173</v>
      </c>
      <c r="C91" s="22" t="s">
        <v>56</v>
      </c>
      <c r="D91" s="22" t="s">
        <v>51</v>
      </c>
      <c r="E91" s="23" t="s">
        <v>45</v>
      </c>
      <c r="F91" s="35" t="s">
        <v>152</v>
      </c>
      <c r="G91" s="26">
        <v>70000000</v>
      </c>
      <c r="H91" s="26">
        <v>70000000</v>
      </c>
      <c r="I91" s="22" t="s">
        <v>36</v>
      </c>
      <c r="J91" s="22" t="s">
        <v>37</v>
      </c>
      <c r="K91" s="21" t="s">
        <v>171</v>
      </c>
    </row>
    <row r="92" spans="1:11" ht="140.25" customHeight="1" x14ac:dyDescent="0.2">
      <c r="A92" s="47" t="s">
        <v>153</v>
      </c>
      <c r="B92" s="21" t="s">
        <v>174</v>
      </c>
      <c r="C92" s="22" t="s">
        <v>56</v>
      </c>
      <c r="D92" s="22" t="s">
        <v>175</v>
      </c>
      <c r="E92" s="23" t="s">
        <v>45</v>
      </c>
      <c r="F92" s="35" t="s">
        <v>152</v>
      </c>
      <c r="G92" s="26">
        <f>56000000+19133333.33</f>
        <v>75133333.329999998</v>
      </c>
      <c r="H92" s="26">
        <f>56000000+19133333.33</f>
        <v>75133333.329999998</v>
      </c>
      <c r="I92" s="22" t="s">
        <v>36</v>
      </c>
      <c r="J92" s="22" t="s">
        <v>37</v>
      </c>
      <c r="K92" s="21" t="s">
        <v>171</v>
      </c>
    </row>
    <row r="93" spans="1:11" ht="90.75" customHeight="1" x14ac:dyDescent="0.2">
      <c r="A93" s="46">
        <v>80101600</v>
      </c>
      <c r="B93" s="21" t="s">
        <v>176</v>
      </c>
      <c r="C93" s="22" t="s">
        <v>48</v>
      </c>
      <c r="D93" s="22" t="s">
        <v>170</v>
      </c>
      <c r="E93" s="23" t="s">
        <v>45</v>
      </c>
      <c r="F93" s="35" t="s">
        <v>152</v>
      </c>
      <c r="G93" s="28">
        <v>55000000</v>
      </c>
      <c r="H93" s="28">
        <v>55000000</v>
      </c>
      <c r="I93" s="22" t="s">
        <v>36</v>
      </c>
      <c r="J93" s="22" t="s">
        <v>37</v>
      </c>
      <c r="K93" s="21" t="s">
        <v>89</v>
      </c>
    </row>
    <row r="94" spans="1:11" ht="127.5" customHeight="1" x14ac:dyDescent="0.2">
      <c r="A94" s="46">
        <v>86101808</v>
      </c>
      <c r="B94" s="21" t="s">
        <v>177</v>
      </c>
      <c r="C94" s="22" t="s">
        <v>94</v>
      </c>
      <c r="D94" s="22" t="s">
        <v>178</v>
      </c>
      <c r="E94" s="21" t="s">
        <v>45</v>
      </c>
      <c r="F94" s="35" t="s">
        <v>152</v>
      </c>
      <c r="G94" s="26">
        <f>67500000+61800000</f>
        <v>129300000</v>
      </c>
      <c r="H94" s="26">
        <f>67500000+61800000</f>
        <v>129300000</v>
      </c>
      <c r="I94" s="22" t="s">
        <v>36</v>
      </c>
      <c r="J94" s="22" t="s">
        <v>37</v>
      </c>
      <c r="K94" s="21" t="s">
        <v>179</v>
      </c>
    </row>
    <row r="95" spans="1:11" ht="89.25" customHeight="1" x14ac:dyDescent="0.2">
      <c r="A95" s="46" t="s">
        <v>180</v>
      </c>
      <c r="B95" s="21" t="s">
        <v>181</v>
      </c>
      <c r="C95" s="22" t="s">
        <v>48</v>
      </c>
      <c r="D95" s="22" t="s">
        <v>87</v>
      </c>
      <c r="E95" s="23" t="s">
        <v>45</v>
      </c>
      <c r="F95" s="35" t="s">
        <v>152</v>
      </c>
      <c r="G95" s="26">
        <v>20000000</v>
      </c>
      <c r="H95" s="26">
        <v>20000000</v>
      </c>
      <c r="I95" s="22" t="s">
        <v>36</v>
      </c>
      <c r="J95" s="22" t="s">
        <v>37</v>
      </c>
      <c r="K95" s="21" t="s">
        <v>179</v>
      </c>
    </row>
    <row r="96" spans="1:11" ht="78.75" customHeight="1" x14ac:dyDescent="0.2">
      <c r="A96" s="46">
        <v>80101506</v>
      </c>
      <c r="B96" s="21" t="s">
        <v>250</v>
      </c>
      <c r="C96" s="22" t="s">
        <v>58</v>
      </c>
      <c r="D96" s="22" t="s">
        <v>182</v>
      </c>
      <c r="E96" s="23" t="s">
        <v>45</v>
      </c>
      <c r="F96" s="35" t="s">
        <v>152</v>
      </c>
      <c r="G96" s="26">
        <v>10365400</v>
      </c>
      <c r="H96" s="26">
        <v>10365400</v>
      </c>
      <c r="I96" s="22" t="s">
        <v>36</v>
      </c>
      <c r="J96" s="22" t="s">
        <v>37</v>
      </c>
      <c r="K96" s="21" t="s">
        <v>179</v>
      </c>
    </row>
    <row r="97" spans="1:11" ht="94.5" customHeight="1" x14ac:dyDescent="0.2">
      <c r="A97" s="48">
        <v>80101604</v>
      </c>
      <c r="B97" s="35" t="s">
        <v>183</v>
      </c>
      <c r="C97" s="36" t="s">
        <v>48</v>
      </c>
      <c r="D97" s="36" t="s">
        <v>155</v>
      </c>
      <c r="E97" s="44" t="s">
        <v>45</v>
      </c>
      <c r="F97" s="35" t="s">
        <v>152</v>
      </c>
      <c r="G97" s="37">
        <v>77000000</v>
      </c>
      <c r="H97" s="37">
        <v>77000000</v>
      </c>
      <c r="I97" s="36" t="s">
        <v>36</v>
      </c>
      <c r="J97" s="22" t="s">
        <v>37</v>
      </c>
      <c r="K97" s="21" t="s">
        <v>179</v>
      </c>
    </row>
    <row r="98" spans="1:11" ht="94.5" customHeight="1" x14ac:dyDescent="0.2">
      <c r="A98" s="46">
        <v>86101705</v>
      </c>
      <c r="B98" s="21" t="s">
        <v>184</v>
      </c>
      <c r="C98" s="22" t="s">
        <v>48</v>
      </c>
      <c r="D98" s="22" t="s">
        <v>170</v>
      </c>
      <c r="E98" s="23" t="s">
        <v>45</v>
      </c>
      <c r="F98" s="35" t="s">
        <v>152</v>
      </c>
      <c r="G98" s="26">
        <f>30000000+25000000</f>
        <v>55000000</v>
      </c>
      <c r="H98" s="26">
        <f>30000000+25000000</f>
        <v>55000000</v>
      </c>
      <c r="I98" s="22" t="s">
        <v>36</v>
      </c>
      <c r="J98" s="22" t="s">
        <v>37</v>
      </c>
      <c r="K98" s="21" t="s">
        <v>179</v>
      </c>
    </row>
    <row r="99" spans="1:11" s="31" customFormat="1" ht="114.75" x14ac:dyDescent="0.2">
      <c r="A99" s="48">
        <v>80101500</v>
      </c>
      <c r="B99" s="35" t="s">
        <v>251</v>
      </c>
      <c r="C99" s="36" t="s">
        <v>144</v>
      </c>
      <c r="D99" s="36" t="s">
        <v>185</v>
      </c>
      <c r="E99" s="44" t="s">
        <v>45</v>
      </c>
      <c r="F99" s="35" t="s">
        <v>152</v>
      </c>
      <c r="G99" s="37">
        <f>14000000+1000000</f>
        <v>15000000</v>
      </c>
      <c r="H99" s="37">
        <f>14000000+1000000</f>
        <v>15000000</v>
      </c>
      <c r="I99" s="36" t="s">
        <v>36</v>
      </c>
      <c r="J99" s="22" t="s">
        <v>37</v>
      </c>
      <c r="K99" s="21" t="s">
        <v>179</v>
      </c>
    </row>
    <row r="100" spans="1:11" s="31" customFormat="1" ht="127.5" customHeight="1" x14ac:dyDescent="0.2">
      <c r="A100" s="48">
        <v>80101500</v>
      </c>
      <c r="B100" s="35" t="s">
        <v>186</v>
      </c>
      <c r="C100" s="36" t="s">
        <v>94</v>
      </c>
      <c r="D100" s="36" t="s">
        <v>95</v>
      </c>
      <c r="E100" s="44" t="s">
        <v>45</v>
      </c>
      <c r="F100" s="35" t="s">
        <v>152</v>
      </c>
      <c r="G100" s="37">
        <f>15500000+8500000</f>
        <v>24000000</v>
      </c>
      <c r="H100" s="37">
        <f>15500000+8500000</f>
        <v>24000000</v>
      </c>
      <c r="I100" s="36" t="s">
        <v>36</v>
      </c>
      <c r="J100" s="22" t="s">
        <v>37</v>
      </c>
      <c r="K100" s="21" t="s">
        <v>89</v>
      </c>
    </row>
    <row r="101" spans="1:11" ht="89.25" customHeight="1" x14ac:dyDescent="0.2">
      <c r="A101" s="25">
        <v>90111601</v>
      </c>
      <c r="B101" s="43" t="s">
        <v>252</v>
      </c>
      <c r="C101" s="22" t="s">
        <v>94</v>
      </c>
      <c r="D101" s="22" t="s">
        <v>187</v>
      </c>
      <c r="E101" s="23" t="s">
        <v>45</v>
      </c>
      <c r="F101" s="35" t="s">
        <v>152</v>
      </c>
      <c r="G101" s="26">
        <v>17152360</v>
      </c>
      <c r="H101" s="26">
        <v>17152360</v>
      </c>
      <c r="I101" s="22" t="s">
        <v>36</v>
      </c>
      <c r="J101" s="22" t="s">
        <v>37</v>
      </c>
      <c r="K101" s="21" t="s">
        <v>188</v>
      </c>
    </row>
    <row r="102" spans="1:11" ht="79.5" customHeight="1" x14ac:dyDescent="0.2">
      <c r="A102" s="25">
        <v>90111601</v>
      </c>
      <c r="B102" s="43" t="s">
        <v>253</v>
      </c>
      <c r="C102" s="22" t="s">
        <v>144</v>
      </c>
      <c r="D102" s="22" t="s">
        <v>33</v>
      </c>
      <c r="E102" s="23" t="s">
        <v>45</v>
      </c>
      <c r="F102" s="21" t="s">
        <v>152</v>
      </c>
      <c r="G102" s="26">
        <v>20000000</v>
      </c>
      <c r="H102" s="26">
        <v>20000000</v>
      </c>
      <c r="I102" s="22" t="s">
        <v>36</v>
      </c>
      <c r="J102" s="22" t="s">
        <v>37</v>
      </c>
      <c r="K102" s="21" t="s">
        <v>171</v>
      </c>
    </row>
    <row r="103" spans="1:11" ht="89.25" customHeight="1" x14ac:dyDescent="0.2">
      <c r="A103" s="27">
        <v>78111500</v>
      </c>
      <c r="B103" s="21" t="s">
        <v>189</v>
      </c>
      <c r="C103" s="22" t="s">
        <v>32</v>
      </c>
      <c r="D103" s="22" t="s">
        <v>155</v>
      </c>
      <c r="E103" s="23" t="s">
        <v>34</v>
      </c>
      <c r="F103" s="21" t="s">
        <v>152</v>
      </c>
      <c r="G103" s="26">
        <v>30000000</v>
      </c>
      <c r="H103" s="26">
        <v>30000000</v>
      </c>
      <c r="I103" s="22" t="s">
        <v>36</v>
      </c>
      <c r="J103" s="22" t="s">
        <v>37</v>
      </c>
      <c r="K103" s="21" t="s">
        <v>171</v>
      </c>
    </row>
    <row r="104" spans="1:11" ht="76.5" x14ac:dyDescent="0.2">
      <c r="A104" s="34">
        <v>90111601</v>
      </c>
      <c r="B104" s="49" t="s">
        <v>254</v>
      </c>
      <c r="C104" s="22" t="s">
        <v>190</v>
      </c>
      <c r="D104" s="36" t="s">
        <v>76</v>
      </c>
      <c r="E104" s="44" t="s">
        <v>45</v>
      </c>
      <c r="F104" s="35" t="s">
        <v>152</v>
      </c>
      <c r="G104" s="37">
        <v>20777200</v>
      </c>
      <c r="H104" s="37">
        <v>20777200</v>
      </c>
      <c r="I104" s="36" t="s">
        <v>36</v>
      </c>
      <c r="J104" s="22" t="s">
        <v>37</v>
      </c>
      <c r="K104" s="21" t="s">
        <v>139</v>
      </c>
    </row>
    <row r="105" spans="1:11" ht="80.25" customHeight="1" x14ac:dyDescent="0.2">
      <c r="A105" s="34">
        <v>81111510</v>
      </c>
      <c r="B105" s="35" t="s">
        <v>191</v>
      </c>
      <c r="C105" s="36" t="s">
        <v>56</v>
      </c>
      <c r="D105" s="36" t="s">
        <v>170</v>
      </c>
      <c r="E105" s="23" t="s">
        <v>34</v>
      </c>
      <c r="F105" s="35" t="s">
        <v>192</v>
      </c>
      <c r="G105" s="37">
        <f>137445000+10362000</f>
        <v>147807000</v>
      </c>
      <c r="H105" s="37">
        <f>137445000+10362000</f>
        <v>147807000</v>
      </c>
      <c r="I105" s="36" t="s">
        <v>36</v>
      </c>
      <c r="J105" s="22" t="s">
        <v>37</v>
      </c>
      <c r="K105" s="35" t="s">
        <v>139</v>
      </c>
    </row>
    <row r="106" spans="1:11" ht="81" customHeight="1" x14ac:dyDescent="0.2">
      <c r="A106" s="34">
        <v>80141626</v>
      </c>
      <c r="B106" s="35" t="s">
        <v>193</v>
      </c>
      <c r="C106" s="22" t="s">
        <v>56</v>
      </c>
      <c r="D106" s="36" t="s">
        <v>51</v>
      </c>
      <c r="E106" s="44" t="s">
        <v>45</v>
      </c>
      <c r="F106" s="35" t="s">
        <v>192</v>
      </c>
      <c r="G106" s="37">
        <v>14900000</v>
      </c>
      <c r="H106" s="37">
        <v>14900000</v>
      </c>
      <c r="I106" s="36" t="s">
        <v>36</v>
      </c>
      <c r="J106" s="22" t="s">
        <v>37</v>
      </c>
      <c r="K106" s="35" t="s">
        <v>139</v>
      </c>
    </row>
    <row r="107" spans="1:11" ht="76.5" customHeight="1" x14ac:dyDescent="0.2">
      <c r="A107" s="34">
        <v>80141626</v>
      </c>
      <c r="B107" s="35" t="s">
        <v>194</v>
      </c>
      <c r="C107" s="22" t="s">
        <v>56</v>
      </c>
      <c r="D107" s="36" t="s">
        <v>51</v>
      </c>
      <c r="E107" s="44" t="s">
        <v>45</v>
      </c>
      <c r="F107" s="35" t="s">
        <v>192</v>
      </c>
      <c r="G107" s="37">
        <v>14900000</v>
      </c>
      <c r="H107" s="37">
        <v>14900000</v>
      </c>
      <c r="I107" s="36" t="s">
        <v>36</v>
      </c>
      <c r="J107" s="22" t="s">
        <v>37</v>
      </c>
      <c r="K107" s="35" t="s">
        <v>139</v>
      </c>
    </row>
    <row r="108" spans="1:11" ht="82.5" customHeight="1" x14ac:dyDescent="0.2">
      <c r="A108" s="34">
        <v>80141626</v>
      </c>
      <c r="B108" s="35" t="s">
        <v>195</v>
      </c>
      <c r="C108" s="22" t="s">
        <v>56</v>
      </c>
      <c r="D108" s="36" t="s">
        <v>51</v>
      </c>
      <c r="E108" s="44" t="s">
        <v>45</v>
      </c>
      <c r="F108" s="35" t="s">
        <v>192</v>
      </c>
      <c r="G108" s="37">
        <v>14900000</v>
      </c>
      <c r="H108" s="37">
        <v>14900000</v>
      </c>
      <c r="I108" s="36" t="s">
        <v>36</v>
      </c>
      <c r="J108" s="22" t="s">
        <v>37</v>
      </c>
      <c r="K108" s="35" t="s">
        <v>139</v>
      </c>
    </row>
    <row r="109" spans="1:11" ht="84.75" customHeight="1" x14ac:dyDescent="0.2">
      <c r="A109" s="34">
        <v>80141626</v>
      </c>
      <c r="B109" s="35" t="s">
        <v>195</v>
      </c>
      <c r="C109" s="22" t="s">
        <v>56</v>
      </c>
      <c r="D109" s="36" t="s">
        <v>51</v>
      </c>
      <c r="E109" s="44" t="s">
        <v>45</v>
      </c>
      <c r="F109" s="35" t="s">
        <v>192</v>
      </c>
      <c r="G109" s="37">
        <v>14900000</v>
      </c>
      <c r="H109" s="37">
        <v>14900000</v>
      </c>
      <c r="I109" s="36" t="s">
        <v>36</v>
      </c>
      <c r="J109" s="22" t="s">
        <v>37</v>
      </c>
      <c r="K109" s="35" t="s">
        <v>139</v>
      </c>
    </row>
    <row r="110" spans="1:11" ht="78" customHeight="1" x14ac:dyDescent="0.2">
      <c r="A110" s="34">
        <v>80141600</v>
      </c>
      <c r="B110" s="35" t="s">
        <v>196</v>
      </c>
      <c r="C110" s="22" t="s">
        <v>58</v>
      </c>
      <c r="D110" s="36" t="s">
        <v>141</v>
      </c>
      <c r="E110" s="44" t="s">
        <v>45</v>
      </c>
      <c r="F110" s="35" t="s">
        <v>192</v>
      </c>
      <c r="G110" s="37">
        <v>11175000</v>
      </c>
      <c r="H110" s="37">
        <v>11175000</v>
      </c>
      <c r="I110" s="36" t="s">
        <v>36</v>
      </c>
      <c r="J110" s="22" t="s">
        <v>37</v>
      </c>
      <c r="K110" s="35" t="s">
        <v>139</v>
      </c>
    </row>
    <row r="111" spans="1:11" s="31" customFormat="1" ht="63" customHeight="1" x14ac:dyDescent="0.2">
      <c r="A111" s="50">
        <v>80131502</v>
      </c>
      <c r="B111" s="35" t="s">
        <v>197</v>
      </c>
      <c r="C111" s="36" t="s">
        <v>144</v>
      </c>
      <c r="D111" s="36" t="s">
        <v>33</v>
      </c>
      <c r="E111" s="23" t="s">
        <v>45</v>
      </c>
      <c r="F111" s="35" t="s">
        <v>198</v>
      </c>
      <c r="G111" s="37">
        <v>10000000</v>
      </c>
      <c r="H111" s="37">
        <v>10000000</v>
      </c>
      <c r="I111" s="36" t="s">
        <v>36</v>
      </c>
      <c r="J111" s="22" t="s">
        <v>37</v>
      </c>
      <c r="K111" s="35" t="s">
        <v>139</v>
      </c>
    </row>
    <row r="112" spans="1:11" ht="82.5" customHeight="1" x14ac:dyDescent="0.2">
      <c r="A112" s="50">
        <v>80131502</v>
      </c>
      <c r="B112" s="35" t="s">
        <v>199</v>
      </c>
      <c r="C112" s="36" t="s">
        <v>94</v>
      </c>
      <c r="D112" s="36" t="s">
        <v>33</v>
      </c>
      <c r="E112" s="23" t="s">
        <v>45</v>
      </c>
      <c r="F112" s="35" t="s">
        <v>198</v>
      </c>
      <c r="G112" s="37">
        <v>8925000</v>
      </c>
      <c r="H112" s="37">
        <v>8925000</v>
      </c>
      <c r="I112" s="36" t="s">
        <v>36</v>
      </c>
      <c r="J112" s="22" t="s">
        <v>37</v>
      </c>
      <c r="K112" s="35" t="s">
        <v>139</v>
      </c>
    </row>
    <row r="113" spans="1:11" ht="79.5" customHeight="1" x14ac:dyDescent="0.2">
      <c r="A113" s="50">
        <v>80131502</v>
      </c>
      <c r="B113" s="35" t="s">
        <v>200</v>
      </c>
      <c r="C113" s="36" t="s">
        <v>144</v>
      </c>
      <c r="D113" s="36" t="s">
        <v>33</v>
      </c>
      <c r="E113" s="23" t="s">
        <v>45</v>
      </c>
      <c r="F113" s="35" t="s">
        <v>198</v>
      </c>
      <c r="G113" s="37">
        <v>8829800</v>
      </c>
      <c r="H113" s="37">
        <v>8829800</v>
      </c>
      <c r="I113" s="36" t="s">
        <v>36</v>
      </c>
      <c r="J113" s="22" t="s">
        <v>37</v>
      </c>
      <c r="K113" s="35" t="s">
        <v>139</v>
      </c>
    </row>
    <row r="114" spans="1:11" s="31" customFormat="1" ht="53.25" customHeight="1" x14ac:dyDescent="0.2">
      <c r="A114" s="50">
        <v>80131502</v>
      </c>
      <c r="B114" s="35" t="s">
        <v>201</v>
      </c>
      <c r="C114" s="36" t="s">
        <v>40</v>
      </c>
      <c r="D114" s="36" t="s">
        <v>33</v>
      </c>
      <c r="E114" s="23" t="s">
        <v>45</v>
      </c>
      <c r="F114" s="35" t="s">
        <v>198</v>
      </c>
      <c r="G114" s="37">
        <v>6000000</v>
      </c>
      <c r="H114" s="37">
        <v>6000000</v>
      </c>
      <c r="I114" s="36" t="s">
        <v>36</v>
      </c>
      <c r="J114" s="22" t="s">
        <v>37</v>
      </c>
      <c r="K114" s="35" t="s">
        <v>139</v>
      </c>
    </row>
    <row r="115" spans="1:11" s="31" customFormat="1" ht="65.25" customHeight="1" x14ac:dyDescent="0.2">
      <c r="A115" s="50">
        <v>80131502</v>
      </c>
      <c r="B115" s="35" t="s">
        <v>202</v>
      </c>
      <c r="C115" s="36" t="s">
        <v>94</v>
      </c>
      <c r="D115" s="36" t="s">
        <v>33</v>
      </c>
      <c r="E115" s="23" t="s">
        <v>45</v>
      </c>
      <c r="F115" s="35" t="s">
        <v>198</v>
      </c>
      <c r="G115" s="37">
        <v>9660420</v>
      </c>
      <c r="H115" s="37">
        <v>9660420</v>
      </c>
      <c r="I115" s="36" t="s">
        <v>36</v>
      </c>
      <c r="J115" s="22" t="s">
        <v>37</v>
      </c>
      <c r="K115" s="35" t="s">
        <v>139</v>
      </c>
    </row>
    <row r="116" spans="1:11" ht="90" customHeight="1" thickBot="1" x14ac:dyDescent="0.25">
      <c r="A116" s="51">
        <v>82101600</v>
      </c>
      <c r="B116" s="39" t="s">
        <v>203</v>
      </c>
      <c r="C116" s="40" t="s">
        <v>144</v>
      </c>
      <c r="D116" s="40" t="s">
        <v>33</v>
      </c>
      <c r="E116" s="23" t="s">
        <v>54</v>
      </c>
      <c r="F116" s="39" t="s">
        <v>192</v>
      </c>
      <c r="G116" s="42">
        <v>45886500</v>
      </c>
      <c r="H116" s="42">
        <v>45886500</v>
      </c>
      <c r="I116" s="40" t="s">
        <v>36</v>
      </c>
      <c r="J116" s="22" t="s">
        <v>37</v>
      </c>
      <c r="K116" s="39" t="s">
        <v>139</v>
      </c>
    </row>
    <row r="117" spans="1:11" ht="75.75" customHeight="1" x14ac:dyDescent="0.2">
      <c r="A117" s="25">
        <v>82101602</v>
      </c>
      <c r="B117" s="21" t="s">
        <v>204</v>
      </c>
      <c r="C117" s="22" t="s">
        <v>64</v>
      </c>
      <c r="D117" s="22" t="s">
        <v>205</v>
      </c>
      <c r="E117" s="23" t="s">
        <v>45</v>
      </c>
      <c r="F117" s="21" t="s">
        <v>192</v>
      </c>
      <c r="G117" s="28">
        <v>307187370</v>
      </c>
      <c r="H117" s="28">
        <v>307187370</v>
      </c>
      <c r="I117" s="22" t="s">
        <v>36</v>
      </c>
      <c r="J117" s="22" t="s">
        <v>37</v>
      </c>
      <c r="K117" s="35" t="s">
        <v>206</v>
      </c>
    </row>
    <row r="118" spans="1:11" ht="84.75" customHeight="1" x14ac:dyDescent="0.2">
      <c r="A118" s="25">
        <v>82101801</v>
      </c>
      <c r="B118" s="21" t="s">
        <v>207</v>
      </c>
      <c r="C118" s="22" t="s">
        <v>94</v>
      </c>
      <c r="D118" s="22" t="s">
        <v>95</v>
      </c>
      <c r="E118" s="23" t="s">
        <v>60</v>
      </c>
      <c r="F118" s="21" t="s">
        <v>192</v>
      </c>
      <c r="G118" s="26">
        <v>300000000</v>
      </c>
      <c r="H118" s="26">
        <v>300000000</v>
      </c>
      <c r="I118" s="22" t="s">
        <v>36</v>
      </c>
      <c r="J118" s="22" t="s">
        <v>37</v>
      </c>
      <c r="K118" s="21" t="s">
        <v>206</v>
      </c>
    </row>
    <row r="119" spans="1:11" ht="102" customHeight="1" x14ac:dyDescent="0.2">
      <c r="A119" s="25">
        <v>80101500</v>
      </c>
      <c r="B119" s="21" t="s">
        <v>208</v>
      </c>
      <c r="C119" s="22" t="s">
        <v>56</v>
      </c>
      <c r="D119" s="22" t="s">
        <v>209</v>
      </c>
      <c r="E119" s="23" t="s">
        <v>45</v>
      </c>
      <c r="F119" s="21" t="s">
        <v>192</v>
      </c>
      <c r="G119" s="26">
        <f>60000000+17962500</f>
        <v>77962500</v>
      </c>
      <c r="H119" s="26">
        <f>60000000+17962500</f>
        <v>77962500</v>
      </c>
      <c r="I119" s="22" t="s">
        <v>36</v>
      </c>
      <c r="J119" s="22" t="s">
        <v>37</v>
      </c>
      <c r="K119" s="35" t="s">
        <v>206</v>
      </c>
    </row>
    <row r="120" spans="1:11" ht="102.75" customHeight="1" x14ac:dyDescent="0.2">
      <c r="A120" s="25">
        <v>82101801</v>
      </c>
      <c r="B120" s="21" t="s">
        <v>210</v>
      </c>
      <c r="C120" s="22" t="s">
        <v>69</v>
      </c>
      <c r="D120" s="36" t="s">
        <v>33</v>
      </c>
      <c r="E120" s="44" t="s">
        <v>60</v>
      </c>
      <c r="F120" s="21" t="s">
        <v>192</v>
      </c>
      <c r="G120" s="26">
        <f>240000000+8549000</f>
        <v>248549000</v>
      </c>
      <c r="H120" s="26">
        <f>240000000+8549000</f>
        <v>248549000</v>
      </c>
      <c r="I120" s="22" t="s">
        <v>36</v>
      </c>
      <c r="J120" s="22" t="s">
        <v>37</v>
      </c>
      <c r="K120" s="35" t="s">
        <v>211</v>
      </c>
    </row>
    <row r="121" spans="1:11" ht="100.5" customHeight="1" x14ac:dyDescent="0.2">
      <c r="A121" s="25">
        <v>83121700</v>
      </c>
      <c r="B121" s="21" t="s">
        <v>212</v>
      </c>
      <c r="C121" s="22" t="s">
        <v>56</v>
      </c>
      <c r="D121" s="22" t="s">
        <v>209</v>
      </c>
      <c r="E121" s="23" t="s">
        <v>45</v>
      </c>
      <c r="F121" s="21" t="s">
        <v>192</v>
      </c>
      <c r="G121" s="26">
        <f>70000000+14000000</f>
        <v>84000000</v>
      </c>
      <c r="H121" s="26">
        <f>70000000+14000000</f>
        <v>84000000</v>
      </c>
      <c r="I121" s="22" t="s">
        <v>36</v>
      </c>
      <c r="J121" s="22" t="s">
        <v>37</v>
      </c>
      <c r="K121" s="35" t="s">
        <v>206</v>
      </c>
    </row>
    <row r="122" spans="1:11" ht="87" customHeight="1" thickBot="1" x14ac:dyDescent="0.25">
      <c r="A122" s="51">
        <v>82141500</v>
      </c>
      <c r="B122" s="39" t="s">
        <v>213</v>
      </c>
      <c r="C122" s="40" t="s">
        <v>56</v>
      </c>
      <c r="D122" s="40" t="s">
        <v>51</v>
      </c>
      <c r="E122" s="41" t="s">
        <v>45</v>
      </c>
      <c r="F122" s="39" t="s">
        <v>192</v>
      </c>
      <c r="G122" s="28">
        <v>20000000</v>
      </c>
      <c r="H122" s="28">
        <v>20000000</v>
      </c>
      <c r="I122" s="40" t="s">
        <v>36</v>
      </c>
      <c r="J122" s="22" t="s">
        <v>37</v>
      </c>
      <c r="K122" s="35" t="s">
        <v>206</v>
      </c>
    </row>
    <row r="123" spans="1:11" s="31" customFormat="1" ht="102" customHeight="1" x14ac:dyDescent="0.2">
      <c r="A123" s="27" t="s">
        <v>215</v>
      </c>
      <c r="B123" s="21" t="s">
        <v>255</v>
      </c>
      <c r="C123" s="22" t="s">
        <v>144</v>
      </c>
      <c r="D123" s="22" t="s">
        <v>182</v>
      </c>
      <c r="E123" s="23" t="s">
        <v>45</v>
      </c>
      <c r="F123" s="21" t="s">
        <v>198</v>
      </c>
      <c r="G123" s="26">
        <f>123256500+140000000</f>
        <v>263256500</v>
      </c>
      <c r="H123" s="26">
        <f>123256500+140000000</f>
        <v>263256500</v>
      </c>
      <c r="I123" s="22" t="s">
        <v>36</v>
      </c>
      <c r="J123" s="22" t="s">
        <v>37</v>
      </c>
      <c r="K123" s="21" t="s">
        <v>111</v>
      </c>
    </row>
    <row r="124" spans="1:11" ht="75" customHeight="1" x14ac:dyDescent="0.2">
      <c r="A124" s="27">
        <v>81112202</v>
      </c>
      <c r="B124" s="21" t="s">
        <v>216</v>
      </c>
      <c r="C124" s="22" t="s">
        <v>69</v>
      </c>
      <c r="D124" s="22" t="s">
        <v>41</v>
      </c>
      <c r="E124" s="23" t="s">
        <v>214</v>
      </c>
      <c r="F124" s="21" t="s">
        <v>198</v>
      </c>
      <c r="G124" s="26">
        <v>144548735</v>
      </c>
      <c r="H124" s="26">
        <v>144548735</v>
      </c>
      <c r="I124" s="22" t="s">
        <v>36</v>
      </c>
      <c r="J124" s="22" t="s">
        <v>37</v>
      </c>
      <c r="K124" s="21" t="s">
        <v>111</v>
      </c>
    </row>
    <row r="125" spans="1:11" ht="66" customHeight="1" x14ac:dyDescent="0.2">
      <c r="A125" s="27">
        <v>81112202</v>
      </c>
      <c r="B125" s="35" t="s">
        <v>217</v>
      </c>
      <c r="C125" s="22" t="s">
        <v>48</v>
      </c>
      <c r="D125" s="36" t="s">
        <v>170</v>
      </c>
      <c r="E125" s="44" t="s">
        <v>214</v>
      </c>
      <c r="F125" s="21" t="s">
        <v>198</v>
      </c>
      <c r="G125" s="26">
        <f>19869338+513862.2</f>
        <v>20383200.199999999</v>
      </c>
      <c r="H125" s="26">
        <f>19869338+513862.2</f>
        <v>20383200.199999999</v>
      </c>
      <c r="I125" s="22" t="s">
        <v>36</v>
      </c>
      <c r="J125" s="22" t="s">
        <v>37</v>
      </c>
      <c r="K125" s="21" t="s">
        <v>111</v>
      </c>
    </row>
    <row r="126" spans="1:11" ht="89.25" customHeight="1" x14ac:dyDescent="0.2">
      <c r="A126" s="27">
        <v>80101600</v>
      </c>
      <c r="B126" s="21" t="s">
        <v>218</v>
      </c>
      <c r="C126" s="22" t="s">
        <v>56</v>
      </c>
      <c r="D126" s="36" t="s">
        <v>170</v>
      </c>
      <c r="E126" s="23" t="s">
        <v>45</v>
      </c>
      <c r="F126" s="21" t="s">
        <v>198</v>
      </c>
      <c r="G126" s="26">
        <v>88000000</v>
      </c>
      <c r="H126" s="26">
        <v>88000000</v>
      </c>
      <c r="I126" s="22" t="s">
        <v>36</v>
      </c>
      <c r="J126" s="22" t="s">
        <v>37</v>
      </c>
      <c r="K126" s="21" t="s">
        <v>111</v>
      </c>
    </row>
    <row r="127" spans="1:11" ht="119.25" customHeight="1" x14ac:dyDescent="0.2">
      <c r="A127" s="27">
        <v>81102700</v>
      </c>
      <c r="B127" s="35" t="s">
        <v>219</v>
      </c>
      <c r="C127" s="22" t="s">
        <v>40</v>
      </c>
      <c r="D127" s="36" t="s">
        <v>209</v>
      </c>
      <c r="E127" s="44" t="s">
        <v>214</v>
      </c>
      <c r="F127" s="21" t="s">
        <v>220</v>
      </c>
      <c r="G127" s="26">
        <v>31500000</v>
      </c>
      <c r="H127" s="26">
        <v>31500000</v>
      </c>
      <c r="I127" s="22" t="s">
        <v>36</v>
      </c>
      <c r="J127" s="22" t="s">
        <v>37</v>
      </c>
      <c r="K127" s="21" t="s">
        <v>111</v>
      </c>
    </row>
    <row r="128" spans="1:11" s="31" customFormat="1" ht="76.5" customHeight="1" x14ac:dyDescent="0.2">
      <c r="A128" s="27" t="s">
        <v>221</v>
      </c>
      <c r="B128" s="21" t="s">
        <v>222</v>
      </c>
      <c r="C128" s="22" t="s">
        <v>94</v>
      </c>
      <c r="D128" s="36" t="s">
        <v>87</v>
      </c>
      <c r="E128" s="44" t="s">
        <v>214</v>
      </c>
      <c r="F128" s="21" t="s">
        <v>198</v>
      </c>
      <c r="G128" s="26">
        <v>2618000</v>
      </c>
      <c r="H128" s="26">
        <v>2618000</v>
      </c>
      <c r="I128" s="22" t="s">
        <v>36</v>
      </c>
      <c r="J128" s="22" t="s">
        <v>37</v>
      </c>
      <c r="K128" s="21" t="s">
        <v>111</v>
      </c>
    </row>
    <row r="129" spans="1:11" ht="75" customHeight="1" x14ac:dyDescent="0.2">
      <c r="A129" s="27">
        <v>43232300</v>
      </c>
      <c r="B129" s="21" t="s">
        <v>223</v>
      </c>
      <c r="C129" s="22" t="s">
        <v>64</v>
      </c>
      <c r="D129" s="36" t="s">
        <v>49</v>
      </c>
      <c r="E129" s="44" t="s">
        <v>214</v>
      </c>
      <c r="F129" s="21" t="s">
        <v>220</v>
      </c>
      <c r="G129" s="28">
        <v>349848000</v>
      </c>
      <c r="H129" s="26">
        <v>349848000</v>
      </c>
      <c r="I129" s="22" t="s">
        <v>36</v>
      </c>
      <c r="J129" s="22" t="s">
        <v>37</v>
      </c>
      <c r="K129" s="21" t="s">
        <v>111</v>
      </c>
    </row>
    <row r="130" spans="1:11" ht="66" customHeight="1" x14ac:dyDescent="0.2">
      <c r="A130" s="27">
        <v>81112202</v>
      </c>
      <c r="B130" s="21" t="s">
        <v>224</v>
      </c>
      <c r="C130" s="22" t="s">
        <v>32</v>
      </c>
      <c r="D130" s="22" t="s">
        <v>41</v>
      </c>
      <c r="E130" s="23" t="s">
        <v>42</v>
      </c>
      <c r="F130" s="21" t="s">
        <v>198</v>
      </c>
      <c r="G130" s="26">
        <v>14614325</v>
      </c>
      <c r="H130" s="26">
        <v>14614325</v>
      </c>
      <c r="I130" s="22" t="s">
        <v>36</v>
      </c>
      <c r="J130" s="22" t="s">
        <v>37</v>
      </c>
      <c r="K130" s="21" t="s">
        <v>111</v>
      </c>
    </row>
    <row r="131" spans="1:11" ht="76.5" customHeight="1" x14ac:dyDescent="0.2">
      <c r="A131" s="25">
        <v>81112212</v>
      </c>
      <c r="B131" s="21" t="s">
        <v>225</v>
      </c>
      <c r="C131" s="22" t="s">
        <v>94</v>
      </c>
      <c r="D131" s="36" t="s">
        <v>95</v>
      </c>
      <c r="E131" s="23" t="s">
        <v>214</v>
      </c>
      <c r="F131" s="21" t="s">
        <v>198</v>
      </c>
      <c r="G131" s="26">
        <v>7452375</v>
      </c>
      <c r="H131" s="26">
        <v>7452375</v>
      </c>
      <c r="I131" s="22" t="s">
        <v>36</v>
      </c>
      <c r="J131" s="22" t="s">
        <v>37</v>
      </c>
      <c r="K131" s="21" t="s">
        <v>111</v>
      </c>
    </row>
    <row r="132" spans="1:11" ht="69.75" customHeight="1" x14ac:dyDescent="0.2">
      <c r="A132" s="25">
        <v>43232300</v>
      </c>
      <c r="B132" s="21" t="s">
        <v>226</v>
      </c>
      <c r="C132" s="22" t="s">
        <v>58</v>
      </c>
      <c r="D132" s="22" t="s">
        <v>49</v>
      </c>
      <c r="E132" s="23" t="s">
        <v>214</v>
      </c>
      <c r="F132" s="21" t="s">
        <v>198</v>
      </c>
      <c r="G132" s="26">
        <v>159967769</v>
      </c>
      <c r="H132" s="26">
        <v>159967769</v>
      </c>
      <c r="I132" s="22" t="s">
        <v>36</v>
      </c>
      <c r="J132" s="22" t="s">
        <v>37</v>
      </c>
      <c r="K132" s="21" t="s">
        <v>111</v>
      </c>
    </row>
    <row r="133" spans="1:11" ht="87.75" customHeight="1" x14ac:dyDescent="0.2">
      <c r="A133" s="25">
        <v>43232300</v>
      </c>
      <c r="B133" s="21" t="s">
        <v>227</v>
      </c>
      <c r="C133" s="22" t="s">
        <v>58</v>
      </c>
      <c r="D133" s="36" t="s">
        <v>49</v>
      </c>
      <c r="E133" s="23" t="s">
        <v>42</v>
      </c>
      <c r="F133" s="21" t="s">
        <v>198</v>
      </c>
      <c r="G133" s="28">
        <v>12962792</v>
      </c>
      <c r="H133" s="28">
        <v>12962792</v>
      </c>
      <c r="I133" s="22" t="s">
        <v>36</v>
      </c>
      <c r="J133" s="22" t="s">
        <v>37</v>
      </c>
      <c r="K133" s="21" t="s">
        <v>111</v>
      </c>
    </row>
    <row r="134" spans="1:11" ht="66.75" customHeight="1" x14ac:dyDescent="0.2">
      <c r="A134" s="25">
        <v>43232300</v>
      </c>
      <c r="B134" s="21" t="s">
        <v>228</v>
      </c>
      <c r="C134" s="22" t="s">
        <v>32</v>
      </c>
      <c r="D134" s="36" t="s">
        <v>87</v>
      </c>
      <c r="E134" s="23" t="s">
        <v>42</v>
      </c>
      <c r="F134" s="21" t="s">
        <v>198</v>
      </c>
      <c r="G134" s="28">
        <v>47037208</v>
      </c>
      <c r="H134" s="28">
        <v>47037208</v>
      </c>
      <c r="I134" s="22" t="s">
        <v>36</v>
      </c>
      <c r="J134" s="22" t="s">
        <v>37</v>
      </c>
      <c r="K134" s="21" t="s">
        <v>111</v>
      </c>
    </row>
    <row r="135" spans="1:11" ht="76.5" customHeight="1" x14ac:dyDescent="0.2">
      <c r="A135" s="20" t="s">
        <v>229</v>
      </c>
      <c r="B135" s="21" t="s">
        <v>230</v>
      </c>
      <c r="C135" s="22" t="s">
        <v>94</v>
      </c>
      <c r="D135" s="22" t="s">
        <v>41</v>
      </c>
      <c r="E135" s="23" t="s">
        <v>54</v>
      </c>
      <c r="F135" s="21" t="s">
        <v>198</v>
      </c>
      <c r="G135" s="26">
        <v>29156983</v>
      </c>
      <c r="H135" s="26">
        <v>29156983</v>
      </c>
      <c r="I135" s="22" t="s">
        <v>36</v>
      </c>
      <c r="J135" s="22" t="s">
        <v>37</v>
      </c>
      <c r="K135" s="21" t="s">
        <v>111</v>
      </c>
    </row>
    <row r="136" spans="1:11" ht="76.5" customHeight="1" x14ac:dyDescent="0.2">
      <c r="A136" s="27">
        <v>43232100</v>
      </c>
      <c r="B136" s="21" t="s">
        <v>231</v>
      </c>
      <c r="C136" s="22" t="s">
        <v>58</v>
      </c>
      <c r="D136" s="22" t="s">
        <v>41</v>
      </c>
      <c r="E136" s="23" t="s">
        <v>42</v>
      </c>
      <c r="F136" s="21" t="s">
        <v>198</v>
      </c>
      <c r="G136" s="26">
        <v>10980000</v>
      </c>
      <c r="H136" s="26">
        <v>10980000</v>
      </c>
      <c r="I136" s="22" t="s">
        <v>36</v>
      </c>
      <c r="J136" s="22" t="s">
        <v>37</v>
      </c>
      <c r="K136" s="21" t="s">
        <v>111</v>
      </c>
    </row>
    <row r="137" spans="1:11" ht="64.5" customHeight="1" x14ac:dyDescent="0.2">
      <c r="A137" s="27">
        <v>43232200</v>
      </c>
      <c r="B137" s="21" t="s">
        <v>232</v>
      </c>
      <c r="C137" s="22" t="s">
        <v>32</v>
      </c>
      <c r="D137" s="36" t="s">
        <v>95</v>
      </c>
      <c r="E137" s="23" t="s">
        <v>54</v>
      </c>
      <c r="F137" s="21" t="s">
        <v>198</v>
      </c>
      <c r="G137" s="26">
        <v>161976850</v>
      </c>
      <c r="H137" s="26">
        <v>161976850</v>
      </c>
      <c r="I137" s="22" t="s">
        <v>36</v>
      </c>
      <c r="J137" s="22" t="s">
        <v>37</v>
      </c>
      <c r="K137" s="21" t="s">
        <v>111</v>
      </c>
    </row>
    <row r="138" spans="1:11" s="31" customFormat="1" ht="69" customHeight="1" x14ac:dyDescent="0.2">
      <c r="A138" s="27">
        <v>81112103</v>
      </c>
      <c r="B138" s="21" t="s">
        <v>233</v>
      </c>
      <c r="C138" s="22" t="s">
        <v>129</v>
      </c>
      <c r="D138" s="22" t="s">
        <v>182</v>
      </c>
      <c r="E138" s="23" t="s">
        <v>42</v>
      </c>
      <c r="F138" s="21" t="s">
        <v>198</v>
      </c>
      <c r="G138" s="26">
        <v>8888000</v>
      </c>
      <c r="H138" s="26">
        <v>8888000</v>
      </c>
      <c r="I138" s="22" t="s">
        <v>36</v>
      </c>
      <c r="J138" s="22" t="s">
        <v>37</v>
      </c>
      <c r="K138" s="21" t="s">
        <v>111</v>
      </c>
    </row>
    <row r="139" spans="1:11" s="31" customFormat="1" ht="63.75" customHeight="1" x14ac:dyDescent="0.2">
      <c r="A139" s="27">
        <v>81112102</v>
      </c>
      <c r="B139" s="21" t="s">
        <v>234</v>
      </c>
      <c r="C139" s="22" t="s">
        <v>94</v>
      </c>
      <c r="D139" s="22" t="s">
        <v>41</v>
      </c>
      <c r="E139" s="23" t="s">
        <v>34</v>
      </c>
      <c r="F139" s="21" t="s">
        <v>198</v>
      </c>
      <c r="G139" s="26">
        <v>83311226</v>
      </c>
      <c r="H139" s="26">
        <v>83311226</v>
      </c>
      <c r="I139" s="22" t="s">
        <v>36</v>
      </c>
      <c r="J139" s="22" t="s">
        <v>37</v>
      </c>
      <c r="K139" s="21" t="s">
        <v>111</v>
      </c>
    </row>
    <row r="140" spans="1:11" ht="63.75" customHeight="1" x14ac:dyDescent="0.2">
      <c r="A140" s="27">
        <v>81112202</v>
      </c>
      <c r="B140" s="21" t="s">
        <v>235</v>
      </c>
      <c r="C140" s="22" t="s">
        <v>40</v>
      </c>
      <c r="D140" s="22" t="s">
        <v>78</v>
      </c>
      <c r="E140" s="23" t="s">
        <v>214</v>
      </c>
      <c r="F140" s="21" t="s">
        <v>198</v>
      </c>
      <c r="G140" s="28">
        <v>21296061</v>
      </c>
      <c r="H140" s="28">
        <v>21296061</v>
      </c>
      <c r="I140" s="22" t="s">
        <v>36</v>
      </c>
      <c r="J140" s="22" t="s">
        <v>37</v>
      </c>
      <c r="K140" s="21" t="s">
        <v>111</v>
      </c>
    </row>
    <row r="141" spans="1:11" ht="64.5" customHeight="1" x14ac:dyDescent="0.2">
      <c r="A141" s="25">
        <v>81112300</v>
      </c>
      <c r="B141" s="21" t="s">
        <v>236</v>
      </c>
      <c r="C141" s="22" t="s">
        <v>32</v>
      </c>
      <c r="D141" s="22" t="s">
        <v>95</v>
      </c>
      <c r="E141" s="23" t="s">
        <v>60</v>
      </c>
      <c r="F141" s="21" t="s">
        <v>198</v>
      </c>
      <c r="G141" s="26">
        <v>220000000</v>
      </c>
      <c r="H141" s="26">
        <v>220000000</v>
      </c>
      <c r="I141" s="22" t="s">
        <v>36</v>
      </c>
      <c r="J141" s="22" t="s">
        <v>37</v>
      </c>
      <c r="K141" s="21" t="s">
        <v>111</v>
      </c>
    </row>
    <row r="142" spans="1:11" ht="64.5" customHeight="1" x14ac:dyDescent="0.2">
      <c r="A142" s="27">
        <v>80101507</v>
      </c>
      <c r="B142" s="21" t="s">
        <v>237</v>
      </c>
      <c r="C142" s="22" t="s">
        <v>32</v>
      </c>
      <c r="D142" s="22" t="s">
        <v>138</v>
      </c>
      <c r="E142" s="23" t="s">
        <v>214</v>
      </c>
      <c r="F142" s="21" t="s">
        <v>220</v>
      </c>
      <c r="G142" s="26">
        <v>20250000</v>
      </c>
      <c r="H142" s="26">
        <v>20250000</v>
      </c>
      <c r="I142" s="22" t="s">
        <v>36</v>
      </c>
      <c r="J142" s="22" t="s">
        <v>37</v>
      </c>
      <c r="K142" s="21" t="s">
        <v>111</v>
      </c>
    </row>
    <row r="143" spans="1:11" s="31" customFormat="1" ht="63.75" customHeight="1" x14ac:dyDescent="0.2">
      <c r="A143" s="27">
        <v>81111811</v>
      </c>
      <c r="B143" s="21" t="s">
        <v>238</v>
      </c>
      <c r="C143" s="22" t="s">
        <v>32</v>
      </c>
      <c r="D143" s="22" t="s">
        <v>87</v>
      </c>
      <c r="E143" s="23" t="s">
        <v>214</v>
      </c>
      <c r="F143" s="21" t="s">
        <v>220</v>
      </c>
      <c r="G143" s="26">
        <v>10000000</v>
      </c>
      <c r="H143" s="26">
        <v>10000000</v>
      </c>
      <c r="I143" s="22" t="s">
        <v>36</v>
      </c>
      <c r="J143" s="22" t="s">
        <v>37</v>
      </c>
      <c r="K143" s="21" t="s">
        <v>111</v>
      </c>
    </row>
    <row r="144" spans="1:11" ht="63.75" customHeight="1" x14ac:dyDescent="0.2">
      <c r="A144" s="27">
        <v>81112202</v>
      </c>
      <c r="B144" s="43" t="s">
        <v>239</v>
      </c>
      <c r="C144" s="22" t="s">
        <v>129</v>
      </c>
      <c r="D144" s="22" t="s">
        <v>240</v>
      </c>
      <c r="E144" s="23" t="s">
        <v>34</v>
      </c>
      <c r="F144" s="21" t="s">
        <v>198</v>
      </c>
      <c r="G144" s="26">
        <v>2424928</v>
      </c>
      <c r="H144" s="26">
        <v>2424928</v>
      </c>
      <c r="I144" s="22" t="s">
        <v>36</v>
      </c>
      <c r="J144" s="22" t="s">
        <v>37</v>
      </c>
      <c r="K144" s="21" t="s">
        <v>111</v>
      </c>
    </row>
    <row r="145" spans="1:11" ht="100.5" customHeight="1" x14ac:dyDescent="0.2">
      <c r="A145" s="27">
        <v>43233205</v>
      </c>
      <c r="B145" s="21" t="s">
        <v>241</v>
      </c>
      <c r="C145" s="22" t="s">
        <v>40</v>
      </c>
      <c r="D145" s="22" t="s">
        <v>95</v>
      </c>
      <c r="E145" s="23" t="s">
        <v>214</v>
      </c>
      <c r="F145" s="21" t="s">
        <v>198</v>
      </c>
      <c r="G145" s="26">
        <f>259999976.25+39927147.8</f>
        <v>299927124.05000001</v>
      </c>
      <c r="H145" s="26">
        <f>259999976.25+39927147.8</f>
        <v>299927124.05000001</v>
      </c>
      <c r="I145" s="22" t="s">
        <v>36</v>
      </c>
      <c r="J145" s="22" t="s">
        <v>37</v>
      </c>
      <c r="K145" s="21" t="s">
        <v>111</v>
      </c>
    </row>
    <row r="146" spans="1:11" ht="93" customHeight="1" x14ac:dyDescent="0.2">
      <c r="A146" s="27">
        <v>80101600</v>
      </c>
      <c r="B146" s="21" t="s">
        <v>242</v>
      </c>
      <c r="C146" s="22" t="s">
        <v>48</v>
      </c>
      <c r="D146" s="22" t="s">
        <v>170</v>
      </c>
      <c r="E146" s="23" t="s">
        <v>45</v>
      </c>
      <c r="F146" s="21" t="s">
        <v>198</v>
      </c>
      <c r="G146" s="26">
        <v>58850000</v>
      </c>
      <c r="H146" s="26">
        <v>58850000</v>
      </c>
      <c r="I146" s="22" t="s">
        <v>36</v>
      </c>
      <c r="J146" s="22" t="s">
        <v>37</v>
      </c>
      <c r="K146" s="21" t="s">
        <v>111</v>
      </c>
    </row>
    <row r="147" spans="1:11" ht="92.25" customHeight="1" x14ac:dyDescent="0.2">
      <c r="A147" s="27">
        <v>81102700</v>
      </c>
      <c r="B147" s="21" t="s">
        <v>243</v>
      </c>
      <c r="C147" s="22" t="s">
        <v>244</v>
      </c>
      <c r="D147" s="22" t="s">
        <v>145</v>
      </c>
      <c r="E147" s="23" t="s">
        <v>45</v>
      </c>
      <c r="F147" s="21" t="s">
        <v>198</v>
      </c>
      <c r="G147" s="28">
        <v>12000000</v>
      </c>
      <c r="H147" s="28">
        <v>12000000</v>
      </c>
      <c r="I147" s="22" t="s">
        <v>36</v>
      </c>
      <c r="J147" s="22" t="s">
        <v>37</v>
      </c>
      <c r="K147" s="21" t="s">
        <v>111</v>
      </c>
    </row>
    <row r="148" spans="1:11" ht="78" customHeight="1" x14ac:dyDescent="0.2">
      <c r="A148" s="46">
        <v>81112202</v>
      </c>
      <c r="B148" s="21" t="s">
        <v>245</v>
      </c>
      <c r="C148" s="22" t="s">
        <v>40</v>
      </c>
      <c r="D148" s="22" t="s">
        <v>44</v>
      </c>
      <c r="E148" s="23" t="s">
        <v>214</v>
      </c>
      <c r="F148" s="21" t="s">
        <v>198</v>
      </c>
      <c r="G148" s="28">
        <v>32639252</v>
      </c>
      <c r="H148" s="28">
        <v>32639252</v>
      </c>
      <c r="I148" s="22" t="s">
        <v>36</v>
      </c>
      <c r="J148" s="22" t="s">
        <v>37</v>
      </c>
      <c r="K148" s="21" t="s">
        <v>111</v>
      </c>
    </row>
    <row r="149" spans="1:11" s="31" customFormat="1" ht="86.25" customHeight="1" x14ac:dyDescent="0.2">
      <c r="A149" s="46">
        <v>43233201</v>
      </c>
      <c r="B149" s="21" t="s">
        <v>246</v>
      </c>
      <c r="C149" s="22" t="s">
        <v>94</v>
      </c>
      <c r="D149" s="22" t="s">
        <v>41</v>
      </c>
      <c r="E149" s="23" t="s">
        <v>151</v>
      </c>
      <c r="F149" s="21" t="s">
        <v>198</v>
      </c>
      <c r="G149" s="28">
        <f>25000000+75000000</f>
        <v>100000000</v>
      </c>
      <c r="H149" s="28">
        <f>25000000+75000000</f>
        <v>100000000</v>
      </c>
      <c r="I149" s="22" t="s">
        <v>36</v>
      </c>
      <c r="J149" s="22" t="s">
        <v>37</v>
      </c>
      <c r="K149" s="21" t="s">
        <v>247</v>
      </c>
    </row>
    <row r="150" spans="1:11" ht="18.75" customHeight="1" x14ac:dyDescent="0.2">
      <c r="A150" s="1"/>
      <c r="B150" s="1"/>
      <c r="C150" s="1"/>
      <c r="D150" s="1"/>
      <c r="E150" s="1"/>
      <c r="F150" s="1"/>
      <c r="G150" s="4">
        <f>SUM(G19:G149)</f>
        <v>9264985982.4199982</v>
      </c>
      <c r="H150" s="4">
        <f>SUM(H19:H149)</f>
        <v>9005835334.4200001</v>
      </c>
      <c r="I150" s="1"/>
      <c r="J150" s="1"/>
      <c r="K150" s="1"/>
    </row>
    <row r="151" spans="1:11" ht="12.75" customHeight="1" x14ac:dyDescent="0.2"/>
    <row r="152" spans="1:11" ht="26.25" customHeight="1" x14ac:dyDescent="0.2">
      <c r="B152" s="52"/>
      <c r="C152" s="5" t="s">
        <v>248</v>
      </c>
      <c r="G152" s="53"/>
    </row>
    <row r="153" spans="1:11" ht="68.25" customHeight="1" x14ac:dyDescent="0.2">
      <c r="B153" s="54"/>
      <c r="G153" s="53"/>
    </row>
    <row r="154" spans="1:11" x14ac:dyDescent="0.2">
      <c r="B154" s="52"/>
    </row>
  </sheetData>
  <autoFilter ref="A18:Q150"/>
  <hyperlinks>
    <hyperlink ref="B8" r:id="rId1"/>
    <hyperlink ref="B121" r:id="rId2" display="http://www.ssf.gov.co/wps/portal"/>
  </hyperlinks>
  <pageMargins left="0.25" right="0.25" top="0.75" bottom="0.75" header="0.3" footer="0.3"/>
  <pageSetup paperSize="14" scale="47" orientation="landscape"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SECOP Versión-8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2017-10-12T18:39:08Z</dcterms:created>
  <dcterms:modified xsi:type="dcterms:W3CDTF">2017-10-12T18:47:03Z</dcterms:modified>
</cp:coreProperties>
</file>