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aviriav\Desktop\Mis documentos\PRESUPUESTO 2019\"/>
    </mc:Choice>
  </mc:AlternateContent>
  <bookViews>
    <workbookView xWindow="0" yWindow="0" windowWidth="21570" windowHeight="9060"/>
  </bookViews>
  <sheets>
    <sheet name="I TRIMESTRE" sheetId="14" r:id="rId1"/>
  </sheets>
  <definedNames>
    <definedName name="_xlnm.Print_Titles" localSheetId="0">'I TRIMESTRE'!$4:$4</definedName>
  </definedNames>
  <calcPr calcId="162913"/>
</workbook>
</file>

<file path=xl/calcChain.xml><?xml version="1.0" encoding="utf-8"?>
<calcChain xmlns="http://schemas.openxmlformats.org/spreadsheetml/2006/main">
  <c r="F84" i="14" l="1"/>
  <c r="O84" i="14" s="1"/>
  <c r="F83" i="14"/>
  <c r="O83" i="14" s="1"/>
  <c r="M82" i="14"/>
  <c r="L82" i="14"/>
  <c r="K82" i="14"/>
  <c r="J82" i="14"/>
  <c r="H82" i="14"/>
  <c r="G82" i="14"/>
  <c r="E82" i="14"/>
  <c r="D82" i="14"/>
  <c r="C82" i="14"/>
  <c r="O81" i="14"/>
  <c r="I81" i="14"/>
  <c r="F81" i="14"/>
  <c r="N81" i="14" s="1"/>
  <c r="O80" i="14"/>
  <c r="F80" i="14"/>
  <c r="I80" i="14" s="1"/>
  <c r="I79" i="14" s="1"/>
  <c r="M79" i="14"/>
  <c r="L79" i="14"/>
  <c r="K79" i="14"/>
  <c r="J79" i="14"/>
  <c r="H79" i="14"/>
  <c r="G79" i="14"/>
  <c r="E79" i="14"/>
  <c r="D79" i="14"/>
  <c r="C79" i="14"/>
  <c r="F78" i="14"/>
  <c r="N78" i="14" s="1"/>
  <c r="F77" i="14"/>
  <c r="O77" i="14" s="1"/>
  <c r="F76" i="14"/>
  <c r="N76" i="14" s="1"/>
  <c r="F75" i="14"/>
  <c r="M74" i="14"/>
  <c r="L74" i="14"/>
  <c r="K74" i="14"/>
  <c r="J74" i="14"/>
  <c r="H74" i="14"/>
  <c r="G74" i="14"/>
  <c r="E74" i="14"/>
  <c r="D74" i="14"/>
  <c r="C74" i="14"/>
  <c r="F73" i="14"/>
  <c r="O73" i="14" s="1"/>
  <c r="F72" i="14"/>
  <c r="O72" i="14" s="1"/>
  <c r="M71" i="14"/>
  <c r="L71" i="14"/>
  <c r="K71" i="14"/>
  <c r="J71" i="14"/>
  <c r="H71" i="14"/>
  <c r="G71" i="14"/>
  <c r="E71" i="14"/>
  <c r="D71" i="14"/>
  <c r="C71" i="14"/>
  <c r="F70" i="14"/>
  <c r="O70" i="14" s="1"/>
  <c r="F69" i="14"/>
  <c r="O69" i="14" s="1"/>
  <c r="F68" i="14"/>
  <c r="O68" i="14" s="1"/>
  <c r="M67" i="14"/>
  <c r="L67" i="14"/>
  <c r="K67" i="14"/>
  <c r="J67" i="14"/>
  <c r="H67" i="14"/>
  <c r="G67" i="14"/>
  <c r="E67" i="14"/>
  <c r="E64" i="14" s="1"/>
  <c r="D67" i="14"/>
  <c r="C67" i="14"/>
  <c r="O66" i="14"/>
  <c r="F66" i="14"/>
  <c r="N66" i="14" s="1"/>
  <c r="M65" i="14"/>
  <c r="L65" i="14"/>
  <c r="K65" i="14"/>
  <c r="J65" i="14"/>
  <c r="H65" i="14"/>
  <c r="G65" i="14"/>
  <c r="F65" i="14"/>
  <c r="E65" i="14"/>
  <c r="D65" i="14"/>
  <c r="D64" i="14" s="1"/>
  <c r="C65" i="14"/>
  <c r="C64" i="14" s="1"/>
  <c r="I63" i="14"/>
  <c r="F63" i="14"/>
  <c r="O63" i="14" s="1"/>
  <c r="F62" i="14"/>
  <c r="O62" i="14" s="1"/>
  <c r="F61" i="14"/>
  <c r="O61" i="14" s="1"/>
  <c r="M60" i="14"/>
  <c r="M59" i="14" s="1"/>
  <c r="M58" i="14" s="1"/>
  <c r="L60" i="14"/>
  <c r="L59" i="14" s="1"/>
  <c r="L58" i="14" s="1"/>
  <c r="K60" i="14"/>
  <c r="K59" i="14" s="1"/>
  <c r="K58" i="14" s="1"/>
  <c r="J60" i="14"/>
  <c r="H60" i="14"/>
  <c r="H59" i="14" s="1"/>
  <c r="H58" i="14" s="1"/>
  <c r="G60" i="14"/>
  <c r="G59" i="14" s="1"/>
  <c r="G58" i="14" s="1"/>
  <c r="E60" i="14"/>
  <c r="E59" i="14" s="1"/>
  <c r="E58" i="14" s="1"/>
  <c r="D60" i="14"/>
  <c r="D59" i="14" s="1"/>
  <c r="C60" i="14"/>
  <c r="C59" i="14" s="1"/>
  <c r="C58" i="14" s="1"/>
  <c r="J59" i="14"/>
  <c r="J58" i="14" s="1"/>
  <c r="F57" i="14"/>
  <c r="O57" i="14" s="1"/>
  <c r="F56" i="14"/>
  <c r="N56" i="14" s="1"/>
  <c r="F55" i="14"/>
  <c r="O55" i="14" s="1"/>
  <c r="F54" i="14"/>
  <c r="N54" i="14" s="1"/>
  <c r="M53" i="14"/>
  <c r="L53" i="14"/>
  <c r="K53" i="14"/>
  <c r="J53" i="14"/>
  <c r="H53" i="14"/>
  <c r="G53" i="14"/>
  <c r="E53" i="14"/>
  <c r="D53" i="14"/>
  <c r="C53" i="14"/>
  <c r="F52" i="14"/>
  <c r="O52" i="14" s="1"/>
  <c r="F51" i="14"/>
  <c r="O51" i="14" s="1"/>
  <c r="I50" i="14"/>
  <c r="F50" i="14"/>
  <c r="O50" i="14" s="1"/>
  <c r="I49" i="14"/>
  <c r="F49" i="14"/>
  <c r="O49" i="14" s="1"/>
  <c r="F48" i="14"/>
  <c r="O48" i="14" s="1"/>
  <c r="M47" i="14"/>
  <c r="L47" i="14"/>
  <c r="K47" i="14"/>
  <c r="J47" i="14"/>
  <c r="H47" i="14"/>
  <c r="G47" i="14"/>
  <c r="E47" i="14"/>
  <c r="D47" i="14"/>
  <c r="C47" i="14"/>
  <c r="N46" i="14"/>
  <c r="I46" i="14"/>
  <c r="F46" i="14"/>
  <c r="O46" i="14" s="1"/>
  <c r="N45" i="14"/>
  <c r="I45" i="14"/>
  <c r="F45" i="14"/>
  <c r="O45" i="14" s="1"/>
  <c r="N44" i="14"/>
  <c r="F44" i="14"/>
  <c r="O44" i="14" s="1"/>
  <c r="M43" i="14"/>
  <c r="L43" i="14"/>
  <c r="K43" i="14"/>
  <c r="J43" i="14"/>
  <c r="H43" i="14"/>
  <c r="G43" i="14"/>
  <c r="E43" i="14"/>
  <c r="E42" i="14" s="1"/>
  <c r="D43" i="14"/>
  <c r="C43" i="14"/>
  <c r="F43" i="14" s="1"/>
  <c r="I43" i="14" s="1"/>
  <c r="G42" i="14"/>
  <c r="C42" i="14"/>
  <c r="F41" i="14"/>
  <c r="N41" i="14" s="1"/>
  <c r="F40" i="14"/>
  <c r="O40" i="14" s="1"/>
  <c r="M39" i="14"/>
  <c r="L39" i="14"/>
  <c r="L38" i="14" s="1"/>
  <c r="K39" i="14"/>
  <c r="K38" i="14" s="1"/>
  <c r="J39" i="14"/>
  <c r="H39" i="14"/>
  <c r="H38" i="14" s="1"/>
  <c r="G39" i="14"/>
  <c r="G38" i="14" s="1"/>
  <c r="E39" i="14"/>
  <c r="E38" i="14" s="1"/>
  <c r="E37" i="14" s="1"/>
  <c r="D39" i="14"/>
  <c r="D38" i="14" s="1"/>
  <c r="C39" i="14"/>
  <c r="M38" i="14"/>
  <c r="J38" i="14"/>
  <c r="O36" i="14"/>
  <c r="N36" i="14"/>
  <c r="F36" i="14"/>
  <c r="I36" i="14" s="1"/>
  <c r="O35" i="14"/>
  <c r="F35" i="14"/>
  <c r="I35" i="14" s="1"/>
  <c r="F34" i="14"/>
  <c r="I34" i="14" s="1"/>
  <c r="O33" i="14"/>
  <c r="F33" i="14"/>
  <c r="I33" i="14" s="1"/>
  <c r="F32" i="14"/>
  <c r="I32" i="14" s="1"/>
  <c r="N31" i="14"/>
  <c r="F31" i="14"/>
  <c r="I31" i="14" s="1"/>
  <c r="M30" i="14"/>
  <c r="L30" i="14"/>
  <c r="K30" i="14"/>
  <c r="J30" i="14"/>
  <c r="H30" i="14"/>
  <c r="G30" i="14"/>
  <c r="E30" i="14"/>
  <c r="D30" i="14"/>
  <c r="C30" i="14"/>
  <c r="F29" i="14"/>
  <c r="O29" i="14" s="1"/>
  <c r="F28" i="14"/>
  <c r="N28" i="14" s="1"/>
  <c r="F27" i="14"/>
  <c r="O27" i="14" s="1"/>
  <c r="F26" i="14"/>
  <c r="N26" i="14" s="1"/>
  <c r="F25" i="14"/>
  <c r="O25" i="14" s="1"/>
  <c r="F24" i="14"/>
  <c r="N24" i="14" s="1"/>
  <c r="F23" i="14"/>
  <c r="O23" i="14" s="1"/>
  <c r="F22" i="14"/>
  <c r="N22" i="14" s="1"/>
  <c r="F21" i="14"/>
  <c r="O21" i="14" s="1"/>
  <c r="M20" i="14"/>
  <c r="L20" i="14"/>
  <c r="K20" i="14"/>
  <c r="J20" i="14"/>
  <c r="H20" i="14"/>
  <c r="G20" i="14"/>
  <c r="E20" i="14"/>
  <c r="D20" i="14"/>
  <c r="C20" i="14"/>
  <c r="F19" i="14"/>
  <c r="I19" i="14" s="1"/>
  <c r="I18" i="14"/>
  <c r="F18" i="14"/>
  <c r="O18" i="14" s="1"/>
  <c r="F17" i="14"/>
  <c r="O17" i="14" s="1"/>
  <c r="I16" i="14"/>
  <c r="F16" i="14"/>
  <c r="O16" i="14" s="1"/>
  <c r="F15" i="14"/>
  <c r="I15" i="14" s="1"/>
  <c r="F14" i="14"/>
  <c r="O14" i="14" s="1"/>
  <c r="F13" i="14"/>
  <c r="O13" i="14" s="1"/>
  <c r="F12" i="14"/>
  <c r="O12" i="14" s="1"/>
  <c r="F11" i="14"/>
  <c r="O11" i="14" s="1"/>
  <c r="F10" i="14"/>
  <c r="O10" i="14" s="1"/>
  <c r="M9" i="14"/>
  <c r="M8" i="14" s="1"/>
  <c r="L9" i="14"/>
  <c r="L8" i="14" s="1"/>
  <c r="K9" i="14"/>
  <c r="J9" i="14"/>
  <c r="H9" i="14"/>
  <c r="H8" i="14" s="1"/>
  <c r="H7" i="14" s="1"/>
  <c r="H6" i="14" s="1"/>
  <c r="G9" i="14"/>
  <c r="G8" i="14" s="1"/>
  <c r="G7" i="14" s="1"/>
  <c r="G6" i="14" s="1"/>
  <c r="E9" i="14"/>
  <c r="E8" i="14" s="1"/>
  <c r="D9" i="14"/>
  <c r="D8" i="14" s="1"/>
  <c r="D7" i="14" s="1"/>
  <c r="D6" i="14" s="1"/>
  <c r="C9" i="14"/>
  <c r="I12" i="14" l="1"/>
  <c r="O31" i="14"/>
  <c r="N34" i="14"/>
  <c r="I61" i="14"/>
  <c r="F67" i="14"/>
  <c r="N67" i="14" s="1"/>
  <c r="N68" i="14"/>
  <c r="I72" i="14"/>
  <c r="O43" i="14"/>
  <c r="O34" i="14"/>
  <c r="K42" i="14"/>
  <c r="N32" i="14"/>
  <c r="L42" i="14"/>
  <c r="L37" i="14" s="1"/>
  <c r="I62" i="14"/>
  <c r="G64" i="14"/>
  <c r="I66" i="14"/>
  <c r="I65" i="14" s="1"/>
  <c r="I69" i="14"/>
  <c r="I73" i="14"/>
  <c r="F9" i="14"/>
  <c r="I9" i="14" s="1"/>
  <c r="I14" i="14"/>
  <c r="F20" i="14"/>
  <c r="N20" i="14" s="1"/>
  <c r="O32" i="14"/>
  <c r="N35" i="14"/>
  <c r="F39" i="14"/>
  <c r="N39" i="14" s="1"/>
  <c r="I44" i="14"/>
  <c r="F47" i="14"/>
  <c r="I47" i="14" s="1"/>
  <c r="I51" i="14"/>
  <c r="N60" i="14"/>
  <c r="N69" i="14"/>
  <c r="F79" i="14"/>
  <c r="N80" i="14"/>
  <c r="F82" i="14"/>
  <c r="O82" i="14" s="1"/>
  <c r="N83" i="14"/>
  <c r="O79" i="14"/>
  <c r="D42" i="14"/>
  <c r="D37" i="14" s="1"/>
  <c r="D5" i="14" s="1"/>
  <c r="D85" i="14" s="1"/>
  <c r="F74" i="14"/>
  <c r="N74" i="14" s="1"/>
  <c r="E7" i="14"/>
  <c r="E6" i="14" s="1"/>
  <c r="E5" i="14" s="1"/>
  <c r="E85" i="14" s="1"/>
  <c r="I10" i="14"/>
  <c r="F30" i="14"/>
  <c r="O30" i="14" s="1"/>
  <c r="N33" i="14"/>
  <c r="H42" i="14"/>
  <c r="H37" i="14" s="1"/>
  <c r="H5" i="14" s="1"/>
  <c r="H85" i="14" s="1"/>
  <c r="I48" i="14"/>
  <c r="I52" i="14"/>
  <c r="N70" i="14"/>
  <c r="I84" i="14"/>
  <c r="G37" i="14"/>
  <c r="N43" i="14"/>
  <c r="F60" i="14"/>
  <c r="O65" i="14"/>
  <c r="N79" i="14"/>
  <c r="N84" i="14"/>
  <c r="L64" i="14"/>
  <c r="H64" i="14"/>
  <c r="O74" i="14"/>
  <c r="J64" i="14"/>
  <c r="M64" i="14"/>
  <c r="M42" i="14"/>
  <c r="M37" i="14" s="1"/>
  <c r="M7" i="14"/>
  <c r="M6" i="14" s="1"/>
  <c r="L7" i="14"/>
  <c r="L6" i="14" s="1"/>
  <c r="J8" i="14"/>
  <c r="J7" i="14" s="1"/>
  <c r="J6" i="14" s="1"/>
  <c r="N30" i="14"/>
  <c r="G5" i="14"/>
  <c r="G85" i="14" s="1"/>
  <c r="K37" i="14"/>
  <c r="N47" i="14"/>
  <c r="I60" i="14"/>
  <c r="O60" i="14"/>
  <c r="I20" i="14"/>
  <c r="O20" i="14"/>
  <c r="I39" i="14"/>
  <c r="O39" i="14"/>
  <c r="O47" i="14"/>
  <c r="F59" i="14"/>
  <c r="D58" i="14"/>
  <c r="F64" i="14"/>
  <c r="O22" i="14"/>
  <c r="O24" i="14"/>
  <c r="O26" i="14"/>
  <c r="O28" i="14"/>
  <c r="O41" i="14"/>
  <c r="J42" i="14"/>
  <c r="O54" i="14"/>
  <c r="O56" i="14"/>
  <c r="K64" i="14"/>
  <c r="N65" i="14"/>
  <c r="O76" i="14"/>
  <c r="O78" i="14"/>
  <c r="I11" i="14"/>
  <c r="I17" i="14"/>
  <c r="C8" i="14"/>
  <c r="K8" i="14"/>
  <c r="N11" i="14"/>
  <c r="N13" i="14"/>
  <c r="N15" i="14"/>
  <c r="N17" i="14"/>
  <c r="N19" i="14"/>
  <c r="I21" i="14"/>
  <c r="I23" i="14"/>
  <c r="I25" i="14"/>
  <c r="I27" i="14"/>
  <c r="I29" i="14"/>
  <c r="I40" i="14"/>
  <c r="N49" i="14"/>
  <c r="N51" i="14"/>
  <c r="I55" i="14"/>
  <c r="I57" i="14"/>
  <c r="N62" i="14"/>
  <c r="F71" i="14"/>
  <c r="O71" i="14" s="1"/>
  <c r="N73" i="14"/>
  <c r="I75" i="14"/>
  <c r="I77" i="14"/>
  <c r="I13" i="14"/>
  <c r="O15" i="14"/>
  <c r="O19" i="14"/>
  <c r="N21" i="14"/>
  <c r="N23" i="14"/>
  <c r="N25" i="14"/>
  <c r="N27" i="14"/>
  <c r="N29" i="14"/>
  <c r="N40" i="14"/>
  <c r="F53" i="14"/>
  <c r="N53" i="14" s="1"/>
  <c r="N55" i="14"/>
  <c r="N57" i="14"/>
  <c r="N75" i="14"/>
  <c r="N77" i="14"/>
  <c r="I68" i="14"/>
  <c r="I70" i="14"/>
  <c r="O75" i="14"/>
  <c r="I83" i="14"/>
  <c r="I82" i="14" s="1"/>
  <c r="N10" i="14"/>
  <c r="N12" i="14"/>
  <c r="N14" i="14"/>
  <c r="N16" i="14"/>
  <c r="N18" i="14"/>
  <c r="I22" i="14"/>
  <c r="I24" i="14"/>
  <c r="I26" i="14"/>
  <c r="I28" i="14"/>
  <c r="I41" i="14"/>
  <c r="N48" i="14"/>
  <c r="N50" i="14"/>
  <c r="N52" i="14"/>
  <c r="I54" i="14"/>
  <c r="I56" i="14"/>
  <c r="N61" i="14"/>
  <c r="N63" i="14"/>
  <c r="N72" i="14"/>
  <c r="I76" i="14"/>
  <c r="I78" i="14"/>
  <c r="C38" i="14"/>
  <c r="I30" i="14" l="1"/>
  <c r="O9" i="14"/>
  <c r="F42" i="14"/>
  <c r="I42" i="14" s="1"/>
  <c r="I71" i="14"/>
  <c r="N82" i="14"/>
  <c r="O67" i="14"/>
  <c r="N9" i="14"/>
  <c r="N64" i="14"/>
  <c r="L5" i="14"/>
  <c r="L85" i="14" s="1"/>
  <c r="M5" i="14"/>
  <c r="M85" i="14" s="1"/>
  <c r="N42" i="14"/>
  <c r="J37" i="14"/>
  <c r="J5" i="14"/>
  <c r="O53" i="14"/>
  <c r="F38" i="14"/>
  <c r="C37" i="14"/>
  <c r="I67" i="14"/>
  <c r="I74" i="14"/>
  <c r="N71" i="14"/>
  <c r="N59" i="14"/>
  <c r="I59" i="14"/>
  <c r="I58" i="14" s="1"/>
  <c r="F58" i="14"/>
  <c r="O59" i="14"/>
  <c r="I53" i="14"/>
  <c r="O42" i="14"/>
  <c r="O64" i="14"/>
  <c r="F8" i="14"/>
  <c r="C7" i="14"/>
  <c r="O8" i="14"/>
  <c r="K7" i="14"/>
  <c r="I64" i="14" l="1"/>
  <c r="C6" i="14"/>
  <c r="C5" i="14" s="1"/>
  <c r="C85" i="14" s="1"/>
  <c r="F7" i="14"/>
  <c r="N8" i="14"/>
  <c r="I8" i="14"/>
  <c r="N58" i="14"/>
  <c r="O58" i="14"/>
  <c r="J85" i="14"/>
  <c r="O7" i="14"/>
  <c r="K6" i="14"/>
  <c r="I38" i="14"/>
  <c r="I37" i="14" s="1"/>
  <c r="F37" i="14"/>
  <c r="O37" i="14" s="1"/>
  <c r="O38" i="14"/>
  <c r="N38" i="14"/>
  <c r="I7" i="14" l="1"/>
  <c r="I6" i="14" s="1"/>
  <c r="I5" i="14" s="1"/>
  <c r="I85" i="14" s="1"/>
  <c r="F6" i="14"/>
  <c r="O6" i="14" s="1"/>
  <c r="N7" i="14"/>
  <c r="K5" i="14"/>
  <c r="N37" i="14"/>
  <c r="K85" i="14" l="1"/>
  <c r="F5" i="14"/>
  <c r="N6" i="14"/>
  <c r="F85" i="14" l="1"/>
  <c r="N85" i="14" s="1"/>
  <c r="N5" i="14"/>
  <c r="O5" i="14"/>
  <c r="O85" i="14" l="1"/>
</calcChain>
</file>

<file path=xl/sharedStrings.xml><?xml version="1.0" encoding="utf-8"?>
<sst xmlns="http://schemas.openxmlformats.org/spreadsheetml/2006/main" count="175" uniqueCount="171">
  <si>
    <t/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</si>
  <si>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</si>
  <si>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</si>
  <si>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</si>
  <si>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</si>
  <si>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</si>
  <si>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</si>
  <si>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</si>
  <si>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</si>
  <si>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</si>
  <si>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</si>
  <si>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</si>
  <si>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</si>
  <si>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AUXILIO DE TRANSPORTE</t>
  </si>
  <si>
    <t>PRIMA DE SERVICIO</t>
  </si>
  <si>
    <t>PRIMA DE VACACIONES</t>
  </si>
  <si>
    <t>PRIMA DE NAVIDAD</t>
  </si>
  <si>
    <t>APORTES AL ICBF</t>
  </si>
  <si>
    <t>APORTES AL SENA</t>
  </si>
  <si>
    <t>APORTES A LA ESAP</t>
  </si>
  <si>
    <t>SUPERINTENDENCIA DEL SUBSIDIO FAMILIAR</t>
  </si>
  <si>
    <t>INFORME DE EJECUCION PRESUPUESTAL</t>
  </si>
  <si>
    <t>FUNCIONAMIENTO</t>
  </si>
  <si>
    <t>GASTOS DE PERSONAL</t>
  </si>
  <si>
    <t>INVERSIÓN</t>
  </si>
  <si>
    <t>Fuente: SIIF NACIÓN</t>
  </si>
  <si>
    <t>ADQUISICIÓN DE BIENES  Y SERVICIOS</t>
  </si>
  <si>
    <t>TRANSFERENCIAS CORRIENTES</t>
  </si>
  <si>
    <t>GASTOS POR TRIBUTOS, MULTAS, SANCIONES E INTERESES DE MORA</t>
  </si>
  <si>
    <t>C-3605-1300-4</t>
  </si>
  <si>
    <t>C-3699-1300-5</t>
  </si>
  <si>
    <t>C-3699-1300-6</t>
  </si>
  <si>
    <t>C-3699-1300-7</t>
  </si>
  <si>
    <t>C-3699-1300-8</t>
  </si>
  <si>
    <t>C-3699-1300-9</t>
  </si>
  <si>
    <t>ESTUDIOS PARA LA GESTIÓN DEL CONOCIMIENTO DEL SISTEMA DEL SUBSIDIO FAMILIAR.  NACIONAL</t>
  </si>
  <si>
    <t>IMPLEMENTACIÓN DEL SISTEMA INTEGRADO DE GESTIÓN DOCUMENTAL DE LA SUPERINTENDENCIA DEL SUBSIDIO FAMILIAR  BOGOTÁ</t>
  </si>
  <si>
    <t>FORTALECIMIENTO DE LA GESTIÓN DE LA TECNOLOGÍA DE LA INFORMACIÓN Y LAS COMUNICACIONES (TICS) DE LA SUPERINTENDENCIA DEL SUBSIDIO FAMILIAR,  BAJO EL MARCO DE REFERENCIA DE ARQUITECTURA EMPRESARIAL (MRAE).  NACIONAL</t>
  </si>
  <si>
    <t>FORTALECIMIENTO DE LA CAPACIDAD INSTITUCIONAL PARA MEJORAR LA INSPECCIÓN, VIGILANCIA Y CONTROL DE LA SUPERINTENDENCIA DEL SUBSIDIO FAMILIAR.  NACIONAL</t>
  </si>
  <si>
    <t>FORTALECIMIENTO ESTRATÉGICO DEL TALENTO HUMANO PARA LA GESTIÓN ORGANIZACIONAL DE LA SUPERINTENDENCIA DEL SUBSIDIO FAMILIAR.  BOGOTÁ</t>
  </si>
  <si>
    <t>MEJORAMIENTO DEL PROCESO DE INTERACCIÓN CON EL CIUDADANO EN LA SUPERINTENDENCIA DE SUBSIDIO FAMILIAR.  NACIONAL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</si>
  <si>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</si>
  <si>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</si>
  <si>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</si>
  <si>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</si>
  <si>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</si>
  <si>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</si>
  <si>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</si>
  <si>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SUELDO BÁSICO</t>
  </si>
  <si>
    <t>A-01-01-01-001-002</t>
  </si>
  <si>
    <t>GASTOS DE REPRESENTACIÓN</t>
  </si>
  <si>
    <t>A-01-01-01-001-003</t>
  </si>
  <si>
    <t>PRIMA TÉCNICA SALARIAL</t>
  </si>
  <si>
    <t>A-01-01-01-001-004</t>
  </si>
  <si>
    <t>SUBSIDIO DE ALIMENTACIÓN</t>
  </si>
  <si>
    <t>A-01-01-01-001-005</t>
  </si>
  <si>
    <t>A-01-01-01-001-006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</si>
  <si>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</si>
  <si>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</si>
  <si>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</si>
  <si>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</si>
  <si>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</si>
  <si>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A-01-01-01-001-010</t>
  </si>
  <si>
    <t>A-01-01-02</t>
  </si>
  <si>
    <t>CONTRIBUCIONES INHERENTES A LA NÓMINA</t>
  </si>
  <si>
    <t>A-01-01-02-001</t>
  </si>
  <si>
    <t>PENSIONES</t>
  </si>
  <si>
    <t>A-01-01-02-002</t>
  </si>
  <si>
    <t>SALUD</t>
  </si>
  <si>
    <t>A-01-01-02-003</t>
  </si>
  <si>
    <t>APORTES DE CESANTÍAS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</si>
  <si>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</si>
  <si>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</si>
  <si>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</si>
  <si>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</si>
  <si>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</si>
  <si>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A-01-01-02-007</t>
  </si>
  <si>
    <t>A-01-01-02-008</t>
  </si>
  <si>
    <t>A-01-01-02-009</t>
  </si>
  <si>
    <t>APORTES A ESCUELAS INDUSTRIALES E INSTITUTOS TÉCNICOS</t>
  </si>
  <si>
    <t>A-01-01-03</t>
  </si>
  <si>
    <t>REMUNERACIONES NO CONSTITUTIVAS DE FACTOR SALARIAL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</si>
  <si>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</si>
  <si>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</si>
  <si>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</si>
  <si>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</si>
  <si>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</si>
  <si>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</si>
  <si>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</si>
  <si>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</si>
  <si>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</si>
  <si>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</si>
  <si>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A-01-02-04</t>
  </si>
  <si>
    <t>OTROS GASTOS DE PERSONAL - PREVIO CONCEPTO DGPPN</t>
  </si>
  <si>
    <t>A-02-01</t>
  </si>
  <si>
    <t>ADQUISICIÓN DE ACTIVOS NO FINANCIEROS</t>
  </si>
  <si>
    <t>A-02-01-01</t>
  </si>
  <si>
    <t>ACTIVOS FIJOS</t>
  </si>
  <si>
    <t>A-02-01-01-004</t>
  </si>
  <si>
    <t>A-02-01-01-006</t>
  </si>
  <si>
    <t>MAQUINARIA Y EQUIPO</t>
  </si>
  <si>
    <t>OTROS ACTIVOS FIJOS</t>
  </si>
  <si>
    <t>A-02-02</t>
  </si>
  <si>
    <t>ADQUISICIONES DIFERENTES DE ACTIVOS</t>
  </si>
  <si>
    <t>A-02-02-01</t>
  </si>
  <si>
    <t>MATERIALES Y SUMINISTROS</t>
  </si>
  <si>
    <t>A-02-02-01-002</t>
  </si>
  <si>
    <t>A-02-02-01-003</t>
  </si>
  <si>
    <t>PRODUCTOS ALIMENTICIOS, BEBIDAS Y TABACO; TEXTILES, PRENDAS DE VESTIR Y PRODUCTOS DE CUERO</t>
  </si>
  <si>
    <t>OTROS BIENES TRANSPORTABLES (EXCEPTO PRODUCTOS METÁLICOS, MAQUINARIA Y EQUIPO)</t>
  </si>
  <si>
    <t>A-02-02-01-004</t>
  </si>
  <si>
    <t>PRODUCTOS METÁLICOS Y PAQUETES DE SOFTWARE</t>
  </si>
  <si>
    <t>A-02-02-02</t>
  </si>
  <si>
    <t>ADQUISICIÓN DE SERVICIOS</t>
  </si>
  <si>
    <t>A-02-02-02-006</t>
  </si>
  <si>
    <t>A-02-02-02-007</t>
  </si>
  <si>
    <t>A-02-02-02-008</t>
  </si>
  <si>
    <t>A-02-02-02-009</t>
  </si>
  <si>
    <t>A-02-02-02-010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</si>
  <si>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</si>
  <si>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</si>
  <si>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</si>
  <si>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</si>
  <si>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</si>
  <si>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A-03-03-01-999</t>
  </si>
  <si>
    <t>A-03-10-01-001</t>
  </si>
  <si>
    <t>OTRAS TRANSFERENCIAS - PREVIO CONCEPTO DGPPN</t>
  </si>
  <si>
    <t>SENTENCIAS</t>
  </si>
  <si>
    <t>A-08-01</t>
  </si>
  <si>
    <t>IMPUESTOS</t>
  </si>
  <si>
    <t>A-08-01-02</t>
  </si>
  <si>
    <t>IMPUESTOS TERRITORIALES</t>
  </si>
  <si>
    <t>A-08-01-02-001</t>
  </si>
  <si>
    <t>A-08-01-02-006</t>
  </si>
  <si>
    <t>IMPUESTO PREDIAL Y SOBRETASA AMBIENTAL</t>
  </si>
  <si>
    <t>IMPUESTO SOBRE VEHÍCULOS AUTOMOTORES</t>
  </si>
  <si>
    <t>A-08-04-01</t>
  </si>
  <si>
    <t>CUOTA DE FISCALIZACIÓN Y AUDITAJE</t>
  </si>
  <si>
    <t>TOTAL PRESUPUESTO</t>
  </si>
  <si>
    <t>OBJETO DEL GASTO</t>
  </si>
  <si>
    <t>A-03-04-02-012-001</t>
  </si>
  <si>
    <t>A-03-04-02-012-002</t>
  </si>
  <si>
    <t>INCAPACIDADES (NO DE PENSIONES)</t>
  </si>
  <si>
    <t>LICENCIAS DE MATERNIDAD Y PATERNIDAD (NO DE PENSIONES)</t>
  </si>
  <si>
    <t>C-3699-1300-7-0-3699053-02</t>
  </si>
  <si>
    <t>C-3699-1300-7-0-3699055-02</t>
  </si>
  <si>
    <t>C-3699-1300-7-0-3699058-02</t>
  </si>
  <si>
    <t>C-3699-1300-7-0-3699060-02</t>
  </si>
  <si>
    <t>DOCUMENTOS DE LINEAMIENTOS TÉCNICOS -ADQUISICIÓN DE BIENES Y SERVICIOS</t>
  </si>
  <si>
    <t>DOCUMENTOS METODOLÓGICOS - ADQUISICIÓN DE BIENES Y SERVICIOS</t>
  </si>
  <si>
    <t>SERVICIO DE EDUCACIÓN INFORMAL PARA LA GESTIÓN ADMINISTRATIVA - ADQUISICIÓN DE BIENES Y SERVICIOS</t>
  </si>
  <si>
    <t>SERVICIO DE IMPLEMENTACIÓN SISTEMAS DE GESTIÓN- ADQUISICIÓN DE BIENES Y SERVICIOS</t>
  </si>
  <si>
    <t>C-3605-1300-4-0-3605001-02</t>
  </si>
  <si>
    <t>DOCUMENTOS DE INVESTIGACIÓN - ADQUISICIÓN DE BIENES Y SERVICIOS</t>
  </si>
  <si>
    <t>C-3699-1300-5-0-3699052-02</t>
  </si>
  <si>
    <t>C-3699-1300-5-0-3699053-02</t>
  </si>
  <si>
    <t>C-3699-1300-5-0-3699062-02</t>
  </si>
  <si>
    <t>SERVICIO DE GESTIÓN DOCUMENTAL - ADQUISICIÓN DE BIENES Y SERVICIOS</t>
  </si>
  <si>
    <t>DOCUMENTOS DE LINEAMIENTOS TÉCNICOS - ADQUISICIÓN DE BIENES Y SERVICIOS</t>
  </si>
  <si>
    <t>SERVICIOS DE INFORMACIÓN IMPLEMENTADOS - ADQUISICIÓN DE BIENES Y SERVICIOS</t>
  </si>
  <si>
    <t>C-3699-1300-6-0-3699062-02</t>
  </si>
  <si>
    <t>C-3699-1300-6-0-3699064-02</t>
  </si>
  <si>
    <t>DOCUMENTO PARA LA PLANEACIÓN ESTRATÉGICA EN TI -ADQUISICIÓN DE BIENES Y SERVICIOS</t>
  </si>
  <si>
    <t>C-3699-1300-8-0-3699060-02</t>
  </si>
  <si>
    <t>C-3699-1300-8-0-3699053-02</t>
  </si>
  <si>
    <t>SERVICIO DE IMPLEMENTACIÓN SISTEMAS DE GESTIÓN - ADQUISICIÓN DE BIENES Y SERVICIOS</t>
  </si>
  <si>
    <t>C-3699-1300-9-0-3699060-02</t>
  </si>
  <si>
    <t>C-3699-1300-9-0-3699058-02</t>
  </si>
  <si>
    <r>
      <t xml:space="preserve">% </t>
    </r>
    <r>
      <rPr>
        <b/>
        <sz val="8"/>
        <color theme="0"/>
        <rFont val="Calibri"/>
        <family val="2"/>
        <scheme val="minor"/>
      </rPr>
      <t>COMPR.</t>
    </r>
  </si>
  <si>
    <r>
      <t xml:space="preserve">% </t>
    </r>
    <r>
      <rPr>
        <b/>
        <sz val="8"/>
        <color theme="0"/>
        <rFont val="Calibri"/>
        <family val="2"/>
        <scheme val="minor"/>
      </rPr>
      <t>OBLIG.</t>
    </r>
  </si>
  <si>
    <t>MARZO 31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</si>
</sst>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4F81BD"/>
        <bgColor indexed="64"/>
      </patternFill>
    </fill>
  </fills>
  <borders count="8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 style="thin">
        <color rgb="FFD3D3D3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4">
    <xf numFmtId="0" fontId="0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7" fillId="0" borderId="0" xfId="0" applyFont="1" applyFill="1" applyBorder="1"/>
    <xf numFmtId="0" fontId="3" fillId="3" borderId="7" xfId="0" applyNumberFormat="1" applyFont="1" applyFill="1" applyBorder="1" applyAlignment="1">
      <alignment horizontal="center" vertical="center" wrapText="1" readingOrder="1"/>
    </xf>
    <xf numFmtId="164" fontId="3" fillId="3" borderId="7" xfId="0" applyNumberFormat="1" applyFont="1" applyFill="1" applyBorder="1" applyAlignment="1">
      <alignment vertical="center" wrapText="1" readingOrder="1"/>
    </xf>
    <xf numFmtId="164" fontId="3" fillId="2" borderId="7" xfId="0" applyNumberFormat="1" applyFont="1" applyFill="1" applyBorder="1" applyAlignment="1">
      <alignment vertical="center" wrapText="1" readingOrder="1"/>
    </xf>
    <xf numFmtId="10" fontId="4" fillId="2" borderId="7" xfId="1" applyNumberFormat="1" applyFont="1" applyFill="1" applyBorder="1" applyAlignment="1">
      <alignment horizontal="right" vertical="center" wrapText="1" readingOrder="1"/>
    </xf>
    <xf numFmtId="10" fontId="3" fillId="2" borderId="7" xfId="1" applyNumberFormat="1" applyFont="1" applyFill="1" applyBorder="1" applyAlignment="1">
      <alignment horizontal="right" vertical="center" wrapText="1" readingOrder="1"/>
    </xf>
    <xf numFmtId="0" fontId="2" fillId="0" borderId="7" xfId="0" applyNumberFormat="1" applyFont="1" applyFill="1" applyBorder="1" applyAlignment="1">
      <alignment vertical="center" readingOrder="1"/>
    </xf>
    <xf numFmtId="0" fontId="2" fillId="0" borderId="7" xfId="0" applyNumberFormat="1" applyFont="1" applyFill="1" applyBorder="1" applyAlignment="1">
      <alignment horizontal="justify" vertical="center" wrapText="1" readingOrder="1"/>
    </xf>
    <xf numFmtId="164" fontId="2" fillId="0" borderId="7" xfId="0" applyNumberFormat="1" applyFont="1" applyFill="1" applyBorder="1" applyAlignment="1">
      <alignment horizontal="right" vertical="center" readingOrder="1"/>
    </xf>
    <xf numFmtId="164" fontId="2" fillId="0" borderId="7" xfId="0" applyNumberFormat="1" applyFont="1" applyFill="1" applyBorder="1" applyAlignment="1">
      <alignment vertical="center" wrapText="1" readingOrder="1"/>
    </xf>
    <xf numFmtId="10" fontId="2" fillId="0" borderId="7" xfId="1" applyNumberFormat="1" applyFont="1" applyFill="1" applyBorder="1" applyAlignment="1">
      <alignment horizontal="right" vertical="center" wrapText="1" readingOrder="1"/>
    </xf>
    <xf numFmtId="0" fontId="6" fillId="0" borderId="7" xfId="0" applyNumberFormat="1" applyFont="1" applyFill="1" applyBorder="1" applyAlignment="1">
      <alignment vertical="center" readingOrder="1"/>
    </xf>
    <xf numFmtId="0" fontId="6" fillId="0" borderId="7" xfId="0" applyNumberFormat="1" applyFont="1" applyFill="1" applyBorder="1" applyAlignment="1">
      <alignment horizontal="justify" vertical="center" wrapText="1" readingOrder="1"/>
    </xf>
    <xf numFmtId="164" fontId="6" fillId="0" borderId="7" xfId="0" applyNumberFormat="1" applyFont="1" applyFill="1" applyBorder="1" applyAlignment="1">
      <alignment horizontal="right" vertical="center" readingOrder="1"/>
    </xf>
    <xf numFmtId="164" fontId="6" fillId="0" borderId="7" xfId="0" applyNumberFormat="1" applyFont="1" applyFill="1" applyBorder="1" applyAlignment="1">
      <alignment vertical="center" wrapText="1" readingOrder="1"/>
    </xf>
    <xf numFmtId="10" fontId="6" fillId="0" borderId="7" xfId="1" applyNumberFormat="1" applyFont="1" applyFill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horizontal="justify" vertical="center" wrapText="1" readingOrder="1"/>
    </xf>
    <xf numFmtId="0" fontId="9" fillId="0" borderId="7" xfId="0" applyNumberFormat="1" applyFont="1" applyFill="1" applyBorder="1" applyAlignment="1">
      <alignment vertical="center" readingOrder="1"/>
    </xf>
    <xf numFmtId="0" fontId="9" fillId="0" borderId="7" xfId="0" applyNumberFormat="1" applyFont="1" applyFill="1" applyBorder="1" applyAlignment="1">
      <alignment horizontal="justify" vertical="center" wrapText="1" readingOrder="1"/>
    </xf>
    <xf numFmtId="164" fontId="9" fillId="0" borderId="7" xfId="0" applyNumberFormat="1" applyFont="1" applyFill="1" applyBorder="1" applyAlignment="1">
      <alignment horizontal="right" vertical="center" readingOrder="1"/>
    </xf>
    <xf numFmtId="164" fontId="9" fillId="0" borderId="7" xfId="0" applyNumberFormat="1" applyFont="1" applyFill="1" applyBorder="1" applyAlignment="1">
      <alignment vertical="center" wrapText="1" readingOrder="1"/>
    </xf>
    <xf numFmtId="10" fontId="9" fillId="0" borderId="7" xfId="1" applyNumberFormat="1" applyFont="1" applyFill="1" applyBorder="1" applyAlignment="1">
      <alignment horizontal="right" vertical="center" wrapText="1" readingOrder="1"/>
    </xf>
    <xf numFmtId="164" fontId="2" fillId="0" borderId="1" xfId="0" applyNumberFormat="1" applyFont="1" applyFill="1" applyBorder="1" applyAlignment="1">
      <alignment horizontal="right" vertical="center" readingOrder="1"/>
    </xf>
    <xf numFmtId="0" fontId="10" fillId="0" borderId="7" xfId="0" applyNumberFormat="1" applyFont="1" applyFill="1" applyBorder="1" applyAlignment="1">
      <alignment vertical="center" readingOrder="1"/>
    </xf>
    <xf numFmtId="0" fontId="10" fillId="0" borderId="7" xfId="0" applyNumberFormat="1" applyFont="1" applyFill="1" applyBorder="1" applyAlignment="1">
      <alignment horizontal="justify" vertical="center" wrapText="1" readingOrder="1"/>
    </xf>
    <xf numFmtId="164" fontId="10" fillId="0" borderId="7" xfId="0" applyNumberFormat="1" applyFont="1" applyFill="1" applyBorder="1" applyAlignment="1">
      <alignment horizontal="right" vertical="center" readingOrder="1"/>
    </xf>
    <xf numFmtId="164" fontId="10" fillId="0" borderId="7" xfId="0" applyNumberFormat="1" applyFont="1" applyFill="1" applyBorder="1" applyAlignment="1">
      <alignment vertical="center" wrapText="1" readingOrder="1"/>
    </xf>
    <xf numFmtId="10" fontId="10" fillId="0" borderId="7" xfId="1" applyNumberFormat="1" applyFont="1" applyFill="1" applyBorder="1" applyAlignment="1">
      <alignment horizontal="right" vertical="center" wrapText="1" readingOrder="1"/>
    </xf>
    <xf numFmtId="0" fontId="2" fillId="0" borderId="7" xfId="0" applyNumberFormat="1" applyFont="1" applyFill="1" applyBorder="1" applyAlignment="1">
      <alignment vertical="center" wrapText="1" readingOrder="1"/>
    </xf>
    <xf numFmtId="0" fontId="6" fillId="0" borderId="7" xfId="0" applyNumberFormat="1" applyFont="1" applyFill="1" applyBorder="1" applyAlignment="1">
      <alignment vertical="center" wrapText="1" readingOrder="1"/>
    </xf>
    <xf numFmtId="0" fontId="3" fillId="2" borderId="7" xfId="0" applyNumberFormat="1" applyFont="1" applyFill="1" applyBorder="1" applyAlignment="1">
      <alignment horizontal="left" vertical="center" wrapText="1" readingOrder="1"/>
    </xf>
    <xf numFmtId="0" fontId="8" fillId="0" borderId="3" xfId="0" applyNumberFormat="1" applyFont="1" applyFill="1" applyBorder="1" applyAlignment="1">
      <alignment horizontal="center" vertical="center" wrapText="1" readingOrder="1"/>
    </xf>
    <xf numFmtId="0" fontId="8" fillId="0" borderId="4" xfId="0" applyNumberFormat="1" applyFont="1" applyFill="1" applyBorder="1" applyAlignment="1">
      <alignment horizontal="center" vertical="center" wrapText="1" readingOrder="1"/>
    </xf>
    <xf numFmtId="0" fontId="8" fillId="0" borderId="5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8" fillId="0" borderId="6" xfId="0" applyNumberFormat="1" applyFont="1" applyFill="1" applyBorder="1" applyAlignment="1">
      <alignment horizontal="center" vertical="center" wrapText="1" readingOrder="1"/>
    </xf>
    <xf numFmtId="0" fontId="3" fillId="3" borderId="7" xfId="0" applyNumberFormat="1" applyFont="1" applyFill="1" applyBorder="1" applyAlignment="1">
      <alignment horizontal="left" vertical="center" wrapText="1" readingOrder="1"/>
    </xf>
    <xf numFmtId="0" fontId="11" fillId="2" borderId="7" xfId="0" applyNumberFormat="1" applyFont="1" applyFill="1" applyBorder="1" applyAlignment="1">
      <alignment horizontal="left" vertical="center" wrapText="1" readingOrder="1"/>
    </xf>
    <xf numFmtId="0" fontId="11" fillId="3" borderId="7" xfId="0" applyNumberFormat="1" applyFont="1" applyFill="1" applyBorder="1" applyAlignment="1">
      <alignment horizontal="left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showGridLines="0"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" sqref="A3:O3"/>
    </sheetView>
  </sheetViews>
  <sheetFormatPr baseColWidth="10" defaultRowHeight="15" x14ac:dyDescent="0.25"/>
  <cols>
    <col min="1" max="1" width="20.855468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9" width="14.85546875" style="1" customWidth="1"/>
    <col min="10" max="10" width="15.140625" style="1" customWidth="1"/>
    <col min="11" max="13" width="14" style="1" customWidth="1"/>
    <col min="14" max="14" width="6.7109375" style="1" customWidth="1"/>
    <col min="15" max="15" width="5.85546875" style="1" customWidth="1"/>
    <col min="16" max="16" width="11.42578125" style="20"/>
    <col min="17" max="17" width="27.42578125" style="20" customWidth="1"/>
    <col min="18" max="22" width="11.42578125" style="20"/>
    <col min="23" max="16384" width="11.42578125" style="1"/>
  </cols>
  <sheetData>
    <row r="1" spans="1:22" ht="15" customHeight="1" x14ac:dyDescent="0.25">
      <c r="A1" s="35" t="s">
        <v>20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7"/>
    </row>
    <row r="2" spans="1:22" ht="15" customHeight="1" x14ac:dyDescent="0.25">
      <c r="A2" s="38" t="s">
        <v>21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</row>
    <row r="3" spans="1:22" ht="15" customHeight="1" x14ac:dyDescent="0.25">
      <c r="A3" s="38" t="s">
        <v>170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</row>
    <row r="4" spans="1:22" s="2" customFormat="1" ht="23.25" customHeight="1" x14ac:dyDescent="0.25">
      <c r="A4" s="5" t="s">
        <v>139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168</v>
      </c>
      <c r="O4" s="5" t="s">
        <v>169</v>
      </c>
      <c r="P4" s="20"/>
      <c r="Q4" s="20"/>
      <c r="R4" s="20"/>
      <c r="S4" s="20"/>
      <c r="T4" s="20"/>
      <c r="U4" s="20"/>
      <c r="V4" s="20"/>
    </row>
    <row r="5" spans="1:22" s="2" customFormat="1" ht="15" customHeight="1" x14ac:dyDescent="0.25">
      <c r="A5" s="43" t="s">
        <v>22</v>
      </c>
      <c r="B5" s="43"/>
      <c r="C5" s="6">
        <f>+C6+C37+C53+C58</f>
        <v>29191962728</v>
      </c>
      <c r="D5" s="6">
        <f t="shared" ref="D5:M5" si="0">+D6+D37+D53+D58</f>
        <v>1020000000</v>
      </c>
      <c r="E5" s="6">
        <f t="shared" si="0"/>
        <v>1020000000</v>
      </c>
      <c r="F5" s="6">
        <f t="shared" si="0"/>
        <v>29191962728</v>
      </c>
      <c r="G5" s="6">
        <f t="shared" si="0"/>
        <v>2861504000</v>
      </c>
      <c r="H5" s="6">
        <f t="shared" si="0"/>
        <v>22504159159.010002</v>
      </c>
      <c r="I5" s="6">
        <f t="shared" si="0"/>
        <v>3826299568.9899998</v>
      </c>
      <c r="J5" s="6">
        <f t="shared" si="0"/>
        <v>9380460753.0900002</v>
      </c>
      <c r="K5" s="6">
        <f t="shared" si="0"/>
        <v>5753943227.5100002</v>
      </c>
      <c r="L5" s="6">
        <f t="shared" si="0"/>
        <v>5753943227.5100002</v>
      </c>
      <c r="M5" s="6">
        <f t="shared" si="0"/>
        <v>5732114217.5100002</v>
      </c>
      <c r="N5" s="8">
        <f>+J5/F5</f>
        <v>0.32133710365738993</v>
      </c>
      <c r="O5" s="9">
        <f>+K5/F5</f>
        <v>0.19710710379850552</v>
      </c>
      <c r="P5" s="20"/>
      <c r="Q5" s="20"/>
      <c r="R5" s="20"/>
      <c r="S5" s="20"/>
      <c r="T5" s="20"/>
      <c r="U5" s="20"/>
      <c r="V5" s="20"/>
    </row>
    <row r="6" spans="1:22" s="2" customFormat="1" x14ac:dyDescent="0.25">
      <c r="A6" s="41" t="s">
        <v>23</v>
      </c>
      <c r="B6" s="41"/>
      <c r="C6" s="6">
        <f t="shared" ref="C6:M6" si="1">+C7+C36</f>
        <v>15579189000</v>
      </c>
      <c r="D6" s="6">
        <f t="shared" si="1"/>
        <v>0</v>
      </c>
      <c r="E6" s="6">
        <f t="shared" si="1"/>
        <v>0</v>
      </c>
      <c r="F6" s="6">
        <f t="shared" si="1"/>
        <v>15579189000</v>
      </c>
      <c r="G6" s="6">
        <f t="shared" si="1"/>
        <v>426504000</v>
      </c>
      <c r="H6" s="6">
        <f t="shared" si="1"/>
        <v>15152685000</v>
      </c>
      <c r="I6" s="6">
        <f t="shared" si="1"/>
        <v>0</v>
      </c>
      <c r="J6" s="6">
        <f t="shared" si="1"/>
        <v>3071905479</v>
      </c>
      <c r="K6" s="6">
        <f t="shared" si="1"/>
        <v>3071092043</v>
      </c>
      <c r="L6" s="6">
        <f t="shared" si="1"/>
        <v>3071092043</v>
      </c>
      <c r="M6" s="6">
        <f t="shared" si="1"/>
        <v>3049263033</v>
      </c>
      <c r="N6" s="8">
        <f>+J6/F6</f>
        <v>0.19718006367340432</v>
      </c>
      <c r="O6" s="9">
        <f>+K6/F6</f>
        <v>0.19712785068593749</v>
      </c>
      <c r="P6" s="20"/>
      <c r="Q6" s="20"/>
      <c r="R6" s="20"/>
      <c r="S6" s="20"/>
      <c r="T6" s="20"/>
      <c r="U6" s="20"/>
      <c r="V6" s="20"/>
    </row>
    <row r="7" spans="1:22" x14ac:dyDescent="0.25">
      <c r="A7" s="15" t="s">
        <v>41</v>
      </c>
      <c r="B7" s="16" t="s">
        <v>42</v>
      </c>
      <c r="C7" s="17">
        <f>+C8+C20+C30</f>
        <v>15152685000</v>
      </c>
      <c r="D7" s="17">
        <f>+D8+D20+D30</f>
        <v>0</v>
      </c>
      <c r="E7" s="17">
        <f>+E8+E20+E30</f>
        <v>0</v>
      </c>
      <c r="F7" s="18">
        <f t="shared" ref="F7:F36" si="2">+C7+D7-E7</f>
        <v>15152685000</v>
      </c>
      <c r="G7" s="17">
        <f>+G8+G20+G30</f>
        <v>0</v>
      </c>
      <c r="H7" s="17">
        <f>+H8+H20+H30</f>
        <v>15152685000</v>
      </c>
      <c r="I7" s="18">
        <f>+F7-G7-H7</f>
        <v>0</v>
      </c>
      <c r="J7" s="17">
        <f>+J8+J20+J30</f>
        <v>3071905479</v>
      </c>
      <c r="K7" s="17">
        <f>+K8+K20+K30</f>
        <v>3071092043</v>
      </c>
      <c r="L7" s="17">
        <f>+L8+L20+L30</f>
        <v>3071092043</v>
      </c>
      <c r="M7" s="17">
        <f>+M8+M20+M30</f>
        <v>3049263033</v>
      </c>
      <c r="N7" s="19">
        <f>+J7/F7</f>
        <v>0.20273010882229783</v>
      </c>
      <c r="O7" s="19">
        <f>+K7/F7</f>
        <v>0.2026764261911338</v>
      </c>
    </row>
    <row r="8" spans="1:22" x14ac:dyDescent="0.25">
      <c r="A8" s="15" t="s">
        <v>43</v>
      </c>
      <c r="B8" s="16" t="s">
        <v>44</v>
      </c>
      <c r="C8" s="17">
        <f>+C9</f>
        <v>10483261000</v>
      </c>
      <c r="D8" s="17">
        <f>+D9</f>
        <v>0</v>
      </c>
      <c r="E8" s="17">
        <f>+E9</f>
        <v>0</v>
      </c>
      <c r="F8" s="18">
        <f t="shared" si="2"/>
        <v>10483261000</v>
      </c>
      <c r="G8" s="17">
        <f>+G9</f>
        <v>0</v>
      </c>
      <c r="H8" s="17">
        <f>+H9</f>
        <v>10483261000</v>
      </c>
      <c r="I8" s="18">
        <f t="shared" ref="I8:I36" si="3">+F8-G8-H8</f>
        <v>0</v>
      </c>
      <c r="J8" s="17">
        <f>+J9</f>
        <v>2063688507</v>
      </c>
      <c r="K8" s="17">
        <f>+K9</f>
        <v>2063688507</v>
      </c>
      <c r="L8" s="17">
        <f>+L9</f>
        <v>2063688507</v>
      </c>
      <c r="M8" s="17">
        <f>+M9</f>
        <v>2063688507</v>
      </c>
      <c r="N8" s="19">
        <f t="shared" ref="N8:N85" si="4">+J8/F8</f>
        <v>0.19685558787480345</v>
      </c>
      <c r="O8" s="19">
        <f t="shared" ref="O8:O85" si="5">+K8/F8</f>
        <v>0.19685558787480345</v>
      </c>
    </row>
    <row r="9" spans="1:22" x14ac:dyDescent="0.25">
      <c r="A9" s="15" t="s">
        <v>45</v>
      </c>
      <c r="B9" s="16" t="s">
        <v>46</v>
      </c>
      <c r="C9" s="17">
        <f>SUM(C10:C19)</f>
        <v>10483261000</v>
      </c>
      <c r="D9" s="17">
        <f>SUM(D10:D19)</f>
        <v>0</v>
      </c>
      <c r="E9" s="17">
        <f>SUM(E10:E19)</f>
        <v>0</v>
      </c>
      <c r="F9" s="18">
        <f t="shared" si="2"/>
        <v>10483261000</v>
      </c>
      <c r="G9" s="17">
        <f>SUM(G10:G19)</f>
        <v>0</v>
      </c>
      <c r="H9" s="17">
        <f>SUM(H10:H19)</f>
        <v>10483261000</v>
      </c>
      <c r="I9" s="18">
        <f t="shared" si="3"/>
        <v>0</v>
      </c>
      <c r="J9" s="17">
        <f>SUM(J10:J19)</f>
        <v>2063688507</v>
      </c>
      <c r="K9" s="17">
        <f>SUM(K10:K19)</f>
        <v>2063688507</v>
      </c>
      <c r="L9" s="17">
        <f>SUM(L10:L19)</f>
        <v>2063688507</v>
      </c>
      <c r="M9" s="17">
        <f>SUM(M10:M19)</f>
        <v>2063688507</v>
      </c>
      <c r="N9" s="19">
        <f t="shared" si="4"/>
        <v>0.19685558787480345</v>
      </c>
      <c r="O9" s="19">
        <f t="shared" si="5"/>
        <v>0.19685558787480345</v>
      </c>
    </row>
    <row r="10" spans="1:22" x14ac:dyDescent="0.25">
      <c r="A10" s="10" t="s">
        <v>47</v>
      </c>
      <c r="B10" s="11" t="s">
        <v>48</v>
      </c>
      <c r="C10" s="12">
        <v>7663000000</v>
      </c>
      <c r="D10" s="12">
        <v>0</v>
      </c>
      <c r="E10" s="12">
        <v>0</v>
      </c>
      <c r="F10" s="13">
        <f t="shared" si="2"/>
        <v>7663000000</v>
      </c>
      <c r="G10" s="12">
        <v>0</v>
      </c>
      <c r="H10" s="12">
        <v>7663000000</v>
      </c>
      <c r="I10" s="13">
        <f t="shared" si="3"/>
        <v>0</v>
      </c>
      <c r="J10" s="12">
        <v>1816367821</v>
      </c>
      <c r="K10" s="12">
        <v>1816367821</v>
      </c>
      <c r="L10" s="12">
        <v>1816367821</v>
      </c>
      <c r="M10" s="12">
        <v>1816367821</v>
      </c>
      <c r="N10" s="14">
        <f t="shared" si="4"/>
        <v>0.23703090447605377</v>
      </c>
      <c r="O10" s="14">
        <f t="shared" si="5"/>
        <v>0.23703090447605377</v>
      </c>
    </row>
    <row r="11" spans="1:22" x14ac:dyDescent="0.25">
      <c r="A11" s="10" t="s">
        <v>49</v>
      </c>
      <c r="B11" s="11" t="s">
        <v>50</v>
      </c>
      <c r="C11" s="12">
        <v>73000000</v>
      </c>
      <c r="D11" s="12">
        <v>0</v>
      </c>
      <c r="E11" s="12">
        <v>0</v>
      </c>
      <c r="F11" s="13">
        <f t="shared" si="2"/>
        <v>73000000</v>
      </c>
      <c r="G11" s="12">
        <v>0</v>
      </c>
      <c r="H11" s="12">
        <v>73000000</v>
      </c>
      <c r="I11" s="13">
        <f t="shared" si="3"/>
        <v>0</v>
      </c>
      <c r="J11" s="12">
        <v>16924629</v>
      </c>
      <c r="K11" s="12">
        <v>16924629</v>
      </c>
      <c r="L11" s="12">
        <v>16924629</v>
      </c>
      <c r="M11" s="12">
        <v>16924629</v>
      </c>
      <c r="N11" s="14">
        <f t="shared" si="4"/>
        <v>0.23184423287671233</v>
      </c>
      <c r="O11" s="14">
        <f t="shared" si="5"/>
        <v>0.23184423287671233</v>
      </c>
    </row>
    <row r="12" spans="1:22" x14ac:dyDescent="0.25">
      <c r="A12" s="10" t="s">
        <v>51</v>
      </c>
      <c r="B12" s="11" t="s">
        <v>52</v>
      </c>
      <c r="C12" s="12">
        <v>640000000</v>
      </c>
      <c r="D12" s="12">
        <v>0</v>
      </c>
      <c r="E12" s="12">
        <v>0</v>
      </c>
      <c r="F12" s="13">
        <f t="shared" si="2"/>
        <v>640000000</v>
      </c>
      <c r="G12" s="12">
        <v>0</v>
      </c>
      <c r="H12" s="12">
        <v>640000000</v>
      </c>
      <c r="I12" s="13">
        <f t="shared" si="3"/>
        <v>0</v>
      </c>
      <c r="J12" s="12">
        <v>86848909</v>
      </c>
      <c r="K12" s="12">
        <v>86848909</v>
      </c>
      <c r="L12" s="12">
        <v>86848909</v>
      </c>
      <c r="M12" s="12">
        <v>86848909</v>
      </c>
      <c r="N12" s="14">
        <f t="shared" si="4"/>
        <v>0.13570142031249999</v>
      </c>
      <c r="O12" s="14">
        <f t="shared" si="5"/>
        <v>0.13570142031249999</v>
      </c>
    </row>
    <row r="13" spans="1:22" x14ac:dyDescent="0.25">
      <c r="A13" s="10" t="s">
        <v>53</v>
      </c>
      <c r="B13" s="11" t="s">
        <v>54</v>
      </c>
      <c r="C13" s="12">
        <v>14000000</v>
      </c>
      <c r="D13" s="12">
        <v>0</v>
      </c>
      <c r="E13" s="12">
        <v>0</v>
      </c>
      <c r="F13" s="13">
        <f t="shared" si="2"/>
        <v>14000000</v>
      </c>
      <c r="G13" s="12">
        <v>0</v>
      </c>
      <c r="H13" s="12">
        <v>14000000</v>
      </c>
      <c r="I13" s="13">
        <f t="shared" si="3"/>
        <v>0</v>
      </c>
      <c r="J13" s="12">
        <v>3193022</v>
      </c>
      <c r="K13" s="12">
        <v>3193022</v>
      </c>
      <c r="L13" s="12">
        <v>3193022</v>
      </c>
      <c r="M13" s="12">
        <v>3193022</v>
      </c>
      <c r="N13" s="14">
        <f t="shared" si="4"/>
        <v>0.228073</v>
      </c>
      <c r="O13" s="14">
        <f t="shared" si="5"/>
        <v>0.228073</v>
      </c>
    </row>
    <row r="14" spans="1:22" x14ac:dyDescent="0.25">
      <c r="A14" s="10" t="s">
        <v>55</v>
      </c>
      <c r="B14" s="11" t="s">
        <v>13</v>
      </c>
      <c r="C14" s="12">
        <v>5000000</v>
      </c>
      <c r="D14" s="12">
        <v>0</v>
      </c>
      <c r="E14" s="12">
        <v>0</v>
      </c>
      <c r="F14" s="13">
        <f t="shared" si="2"/>
        <v>5000000</v>
      </c>
      <c r="G14" s="12">
        <v>0</v>
      </c>
      <c r="H14" s="12">
        <v>5000000</v>
      </c>
      <c r="I14" s="13">
        <f t="shared" si="3"/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4"/>
        <v>0</v>
      </c>
      <c r="O14" s="14">
        <f t="shared" si="5"/>
        <v>0</v>
      </c>
    </row>
    <row r="15" spans="1:22" x14ac:dyDescent="0.25">
      <c r="A15" s="10" t="s">
        <v>56</v>
      </c>
      <c r="B15" s="11" t="s">
        <v>14</v>
      </c>
      <c r="C15" s="12">
        <v>404000000</v>
      </c>
      <c r="D15" s="12">
        <v>0</v>
      </c>
      <c r="E15" s="12">
        <v>0</v>
      </c>
      <c r="F15" s="13">
        <f t="shared" si="2"/>
        <v>404000000</v>
      </c>
      <c r="G15" s="12">
        <v>0</v>
      </c>
      <c r="H15" s="12">
        <v>404000000</v>
      </c>
      <c r="I15" s="13">
        <f t="shared" si="3"/>
        <v>0</v>
      </c>
      <c r="J15" s="12">
        <v>4157243</v>
      </c>
      <c r="K15" s="12">
        <v>4157243</v>
      </c>
      <c r="L15" s="12">
        <v>4157243</v>
      </c>
      <c r="M15" s="12">
        <v>4157243</v>
      </c>
      <c r="N15" s="14">
        <f t="shared" si="4"/>
        <v>1.0290205445544555E-2</v>
      </c>
      <c r="O15" s="14">
        <f t="shared" si="5"/>
        <v>1.0290205445544555E-2</v>
      </c>
    </row>
    <row r="16" spans="1:22" x14ac:dyDescent="0.25">
      <c r="A16" s="10" t="s">
        <v>57</v>
      </c>
      <c r="B16" s="11" t="s">
        <v>58</v>
      </c>
      <c r="C16" s="12">
        <v>287000000</v>
      </c>
      <c r="D16" s="12">
        <v>0</v>
      </c>
      <c r="E16" s="12">
        <v>0</v>
      </c>
      <c r="F16" s="13">
        <f t="shared" si="2"/>
        <v>287000000</v>
      </c>
      <c r="G16" s="12">
        <v>0</v>
      </c>
      <c r="H16" s="12">
        <v>287000000</v>
      </c>
      <c r="I16" s="13">
        <f t="shared" si="3"/>
        <v>0</v>
      </c>
      <c r="J16" s="12">
        <v>82973339</v>
      </c>
      <c r="K16" s="12">
        <v>82973339</v>
      </c>
      <c r="L16" s="12">
        <v>82973339</v>
      </c>
      <c r="M16" s="12">
        <v>82973339</v>
      </c>
      <c r="N16" s="14">
        <f t="shared" si="4"/>
        <v>0.28910571080139374</v>
      </c>
      <c r="O16" s="14">
        <f t="shared" si="5"/>
        <v>0.28910571080139374</v>
      </c>
    </row>
    <row r="17" spans="1:15" x14ac:dyDescent="0.25">
      <c r="A17" s="10" t="s">
        <v>59</v>
      </c>
      <c r="B17" s="11" t="s">
        <v>60</v>
      </c>
      <c r="C17" s="12">
        <v>60000000</v>
      </c>
      <c r="D17" s="12">
        <v>0</v>
      </c>
      <c r="E17" s="12">
        <v>0</v>
      </c>
      <c r="F17" s="13">
        <f t="shared" si="2"/>
        <v>60000000</v>
      </c>
      <c r="G17" s="12">
        <v>0</v>
      </c>
      <c r="H17" s="12">
        <v>60000000</v>
      </c>
      <c r="I17" s="13">
        <f t="shared" si="3"/>
        <v>0</v>
      </c>
      <c r="J17" s="12">
        <v>8363924</v>
      </c>
      <c r="K17" s="12">
        <v>8363924</v>
      </c>
      <c r="L17" s="12">
        <v>8363924</v>
      </c>
      <c r="M17" s="12">
        <v>8363924</v>
      </c>
      <c r="N17" s="14">
        <f t="shared" si="4"/>
        <v>0.13939873333333333</v>
      </c>
      <c r="O17" s="14">
        <f t="shared" si="5"/>
        <v>0.13939873333333333</v>
      </c>
    </row>
    <row r="18" spans="1:15" x14ac:dyDescent="0.25">
      <c r="A18" s="10" t="s">
        <v>61</v>
      </c>
      <c r="B18" s="11" t="s">
        <v>16</v>
      </c>
      <c r="C18" s="12">
        <v>850000000</v>
      </c>
      <c r="D18" s="12">
        <v>0</v>
      </c>
      <c r="E18" s="12">
        <v>0</v>
      </c>
      <c r="F18" s="13">
        <f t="shared" si="2"/>
        <v>850000000</v>
      </c>
      <c r="G18" s="12">
        <v>0</v>
      </c>
      <c r="H18" s="12">
        <v>850000000</v>
      </c>
      <c r="I18" s="13">
        <f t="shared" si="3"/>
        <v>0</v>
      </c>
      <c r="J18" s="12">
        <v>757357</v>
      </c>
      <c r="K18" s="12">
        <v>757357</v>
      </c>
      <c r="L18" s="12">
        <v>757357</v>
      </c>
      <c r="M18" s="12">
        <v>757357</v>
      </c>
      <c r="N18" s="14">
        <f t="shared" si="4"/>
        <v>8.9100823529411762E-4</v>
      </c>
      <c r="O18" s="14">
        <f t="shared" si="5"/>
        <v>8.9100823529411762E-4</v>
      </c>
    </row>
    <row r="19" spans="1:15" x14ac:dyDescent="0.25">
      <c r="A19" s="10" t="s">
        <v>62</v>
      </c>
      <c r="B19" s="11" t="s">
        <v>15</v>
      </c>
      <c r="C19" s="12">
        <v>487261000</v>
      </c>
      <c r="D19" s="12">
        <v>0</v>
      </c>
      <c r="E19" s="12">
        <v>0</v>
      </c>
      <c r="F19" s="13">
        <f t="shared" si="2"/>
        <v>487261000</v>
      </c>
      <c r="G19" s="12">
        <v>0</v>
      </c>
      <c r="H19" s="12">
        <v>487261000</v>
      </c>
      <c r="I19" s="13">
        <f t="shared" si="3"/>
        <v>0</v>
      </c>
      <c r="J19" s="12">
        <v>44102263</v>
      </c>
      <c r="K19" s="12">
        <v>44102263</v>
      </c>
      <c r="L19" s="12">
        <v>44102263</v>
      </c>
      <c r="M19" s="12">
        <v>44102263</v>
      </c>
      <c r="N19" s="14">
        <f t="shared" si="4"/>
        <v>9.051055389206196E-2</v>
      </c>
      <c r="O19" s="14">
        <f t="shared" si="5"/>
        <v>9.051055389206196E-2</v>
      </c>
    </row>
    <row r="20" spans="1:15" x14ac:dyDescent="0.25">
      <c r="A20" s="15" t="s">
        <v>63</v>
      </c>
      <c r="B20" s="16" t="s">
        <v>64</v>
      </c>
      <c r="C20" s="17">
        <f>SUM(C21:C29)</f>
        <v>3970666000</v>
      </c>
      <c r="D20" s="17">
        <f t="shared" ref="D20:E20" si="6">SUM(D21:D29)</f>
        <v>0</v>
      </c>
      <c r="E20" s="17">
        <f t="shared" si="6"/>
        <v>0</v>
      </c>
      <c r="F20" s="18">
        <f t="shared" si="2"/>
        <v>3970666000</v>
      </c>
      <c r="G20" s="17">
        <f t="shared" ref="G20:H20" si="7">SUM(G21:G29)</f>
        <v>0</v>
      </c>
      <c r="H20" s="17">
        <f t="shared" si="7"/>
        <v>3970666000</v>
      </c>
      <c r="I20" s="18">
        <f>+F20-G20-H20</f>
        <v>0</v>
      </c>
      <c r="J20" s="17">
        <f t="shared" ref="J20" si="8">SUM(J21:J29)</f>
        <v>829793742</v>
      </c>
      <c r="K20" s="17">
        <f t="shared" ref="K20:M20" si="9">SUM(K21:K29)</f>
        <v>829793742</v>
      </c>
      <c r="L20" s="17">
        <f t="shared" si="9"/>
        <v>829793742</v>
      </c>
      <c r="M20" s="17">
        <f t="shared" si="9"/>
        <v>807964732</v>
      </c>
      <c r="N20" s="19">
        <f t="shared" si="4"/>
        <v>0.2089809976462387</v>
      </c>
      <c r="O20" s="19">
        <f t="shared" si="5"/>
        <v>0.2089809976462387</v>
      </c>
    </row>
    <row r="21" spans="1:15" x14ac:dyDescent="0.25">
      <c r="A21" s="10" t="s">
        <v>65</v>
      </c>
      <c r="B21" s="11" t="s">
        <v>66</v>
      </c>
      <c r="C21" s="12">
        <v>1200666000</v>
      </c>
      <c r="D21" s="12">
        <v>0</v>
      </c>
      <c r="E21" s="12">
        <v>0</v>
      </c>
      <c r="F21" s="13">
        <f t="shared" si="2"/>
        <v>1200666000</v>
      </c>
      <c r="G21" s="12">
        <v>0</v>
      </c>
      <c r="H21" s="12">
        <v>1200666000</v>
      </c>
      <c r="I21" s="13">
        <f t="shared" si="3"/>
        <v>0</v>
      </c>
      <c r="J21" s="12">
        <v>259137785</v>
      </c>
      <c r="K21" s="12">
        <v>259137785</v>
      </c>
      <c r="L21" s="12">
        <v>259137785</v>
      </c>
      <c r="M21" s="12">
        <v>259137785</v>
      </c>
      <c r="N21" s="14">
        <f t="shared" si="4"/>
        <v>0.21582836942163766</v>
      </c>
      <c r="O21" s="14">
        <f t="shared" si="5"/>
        <v>0.21582836942163766</v>
      </c>
    </row>
    <row r="22" spans="1:15" x14ac:dyDescent="0.25">
      <c r="A22" s="10" t="s">
        <v>67</v>
      </c>
      <c r="B22" s="11" t="s">
        <v>68</v>
      </c>
      <c r="C22" s="12">
        <v>780000000</v>
      </c>
      <c r="D22" s="12">
        <v>0</v>
      </c>
      <c r="E22" s="12">
        <v>0</v>
      </c>
      <c r="F22" s="13">
        <f t="shared" si="2"/>
        <v>780000000</v>
      </c>
      <c r="G22" s="12">
        <v>0</v>
      </c>
      <c r="H22" s="12">
        <v>780000000</v>
      </c>
      <c r="I22" s="13">
        <f t="shared" si="3"/>
        <v>0</v>
      </c>
      <c r="J22" s="12">
        <v>183556085</v>
      </c>
      <c r="K22" s="12">
        <v>183556085</v>
      </c>
      <c r="L22" s="12">
        <v>183556085</v>
      </c>
      <c r="M22" s="12">
        <v>183556085</v>
      </c>
      <c r="N22" s="14">
        <f t="shared" si="4"/>
        <v>0.23532831410256411</v>
      </c>
      <c r="O22" s="14">
        <f t="shared" si="5"/>
        <v>0.23532831410256411</v>
      </c>
    </row>
    <row r="23" spans="1:15" x14ac:dyDescent="0.25">
      <c r="A23" s="10" t="s">
        <v>69</v>
      </c>
      <c r="B23" s="11" t="s">
        <v>70</v>
      </c>
      <c r="C23" s="12">
        <v>920000000</v>
      </c>
      <c r="D23" s="12">
        <v>0</v>
      </c>
      <c r="E23" s="12">
        <v>0</v>
      </c>
      <c r="F23" s="13">
        <f t="shared" si="2"/>
        <v>920000000</v>
      </c>
      <c r="G23" s="12">
        <v>0</v>
      </c>
      <c r="H23" s="12">
        <v>920000000</v>
      </c>
      <c r="I23" s="13">
        <f t="shared" si="3"/>
        <v>0</v>
      </c>
      <c r="J23" s="12">
        <v>181938972</v>
      </c>
      <c r="K23" s="12">
        <v>181938972</v>
      </c>
      <c r="L23" s="12">
        <v>181938972</v>
      </c>
      <c r="M23" s="12">
        <v>160109962</v>
      </c>
      <c r="N23" s="14">
        <f t="shared" si="4"/>
        <v>0.19775975217391303</v>
      </c>
      <c r="O23" s="14">
        <f t="shared" si="5"/>
        <v>0.19775975217391303</v>
      </c>
    </row>
    <row r="24" spans="1:15" x14ac:dyDescent="0.25">
      <c r="A24" s="10" t="s">
        <v>71</v>
      </c>
      <c r="B24" s="11" t="s">
        <v>72</v>
      </c>
      <c r="C24" s="12">
        <v>420000000</v>
      </c>
      <c r="D24" s="12">
        <v>0</v>
      </c>
      <c r="E24" s="12">
        <v>0</v>
      </c>
      <c r="F24" s="13">
        <f t="shared" si="2"/>
        <v>420000000</v>
      </c>
      <c r="G24" s="12">
        <v>0</v>
      </c>
      <c r="H24" s="12">
        <v>420000000</v>
      </c>
      <c r="I24" s="13">
        <f t="shared" si="3"/>
        <v>0</v>
      </c>
      <c r="J24" s="12">
        <v>85833600</v>
      </c>
      <c r="K24" s="12">
        <v>85833600</v>
      </c>
      <c r="L24" s="12">
        <v>85833600</v>
      </c>
      <c r="M24" s="12">
        <v>85833600</v>
      </c>
      <c r="N24" s="14">
        <f t="shared" si="4"/>
        <v>0.20436571428571429</v>
      </c>
      <c r="O24" s="14">
        <f t="shared" si="5"/>
        <v>0.20436571428571429</v>
      </c>
    </row>
    <row r="25" spans="1:15" ht="22.5" x14ac:dyDescent="0.25">
      <c r="A25" s="10" t="s">
        <v>73</v>
      </c>
      <c r="B25" s="11" t="s">
        <v>74</v>
      </c>
      <c r="C25" s="12">
        <v>70000000</v>
      </c>
      <c r="D25" s="12">
        <v>0</v>
      </c>
      <c r="E25" s="12">
        <v>0</v>
      </c>
      <c r="F25" s="13">
        <f t="shared" si="2"/>
        <v>70000000</v>
      </c>
      <c r="G25" s="12">
        <v>0</v>
      </c>
      <c r="H25" s="12">
        <v>70000000</v>
      </c>
      <c r="I25" s="13">
        <f t="shared" si="3"/>
        <v>0</v>
      </c>
      <c r="J25" s="12">
        <v>11980800</v>
      </c>
      <c r="K25" s="12">
        <v>11980800</v>
      </c>
      <c r="L25" s="12">
        <v>11980800</v>
      </c>
      <c r="M25" s="12">
        <v>11980800</v>
      </c>
      <c r="N25" s="14">
        <f t="shared" si="4"/>
        <v>0.1711542857142857</v>
      </c>
      <c r="O25" s="14">
        <f t="shared" si="5"/>
        <v>0.1711542857142857</v>
      </c>
    </row>
    <row r="26" spans="1:15" x14ac:dyDescent="0.25">
      <c r="A26" s="10" t="s">
        <v>75</v>
      </c>
      <c r="B26" s="11" t="s">
        <v>17</v>
      </c>
      <c r="C26" s="12">
        <v>320000000</v>
      </c>
      <c r="D26" s="12">
        <v>0</v>
      </c>
      <c r="E26" s="12">
        <v>0</v>
      </c>
      <c r="F26" s="13">
        <f t="shared" si="2"/>
        <v>320000000</v>
      </c>
      <c r="G26" s="12">
        <v>0</v>
      </c>
      <c r="H26" s="12">
        <v>320000000</v>
      </c>
      <c r="I26" s="13">
        <f t="shared" si="3"/>
        <v>0</v>
      </c>
      <c r="J26" s="12">
        <v>64375400</v>
      </c>
      <c r="K26" s="12">
        <v>64375400</v>
      </c>
      <c r="L26" s="12">
        <v>64375400</v>
      </c>
      <c r="M26" s="12">
        <v>64375400</v>
      </c>
      <c r="N26" s="14">
        <f t="shared" si="4"/>
        <v>0.20117312500000001</v>
      </c>
      <c r="O26" s="14">
        <f t="shared" si="5"/>
        <v>0.20117312500000001</v>
      </c>
    </row>
    <row r="27" spans="1:15" x14ac:dyDescent="0.25">
      <c r="A27" s="10" t="s">
        <v>76</v>
      </c>
      <c r="B27" s="11" t="s">
        <v>18</v>
      </c>
      <c r="C27" s="12">
        <v>70000000</v>
      </c>
      <c r="D27" s="12">
        <v>0</v>
      </c>
      <c r="E27" s="12">
        <v>0</v>
      </c>
      <c r="F27" s="13">
        <f t="shared" si="2"/>
        <v>70000000</v>
      </c>
      <c r="G27" s="12">
        <v>0</v>
      </c>
      <c r="H27" s="12">
        <v>70000000</v>
      </c>
      <c r="I27" s="13">
        <f t="shared" si="3"/>
        <v>0</v>
      </c>
      <c r="J27" s="12">
        <v>10747900</v>
      </c>
      <c r="K27" s="12">
        <v>10747900</v>
      </c>
      <c r="L27" s="12">
        <v>10747900</v>
      </c>
      <c r="M27" s="12">
        <v>10747900</v>
      </c>
      <c r="N27" s="14">
        <f t="shared" si="4"/>
        <v>0.15354142857142858</v>
      </c>
      <c r="O27" s="14">
        <f t="shared" si="5"/>
        <v>0.15354142857142858</v>
      </c>
    </row>
    <row r="28" spans="1:15" x14ac:dyDescent="0.25">
      <c r="A28" s="10" t="s">
        <v>77</v>
      </c>
      <c r="B28" s="11" t="s">
        <v>19</v>
      </c>
      <c r="C28" s="12">
        <v>70000000</v>
      </c>
      <c r="D28" s="12">
        <v>0</v>
      </c>
      <c r="E28" s="12">
        <v>0</v>
      </c>
      <c r="F28" s="13">
        <f t="shared" si="2"/>
        <v>70000000</v>
      </c>
      <c r="G28" s="12">
        <v>0</v>
      </c>
      <c r="H28" s="12">
        <v>70000000</v>
      </c>
      <c r="I28" s="13">
        <f t="shared" si="3"/>
        <v>0</v>
      </c>
      <c r="J28" s="12">
        <v>10747900</v>
      </c>
      <c r="K28" s="12">
        <v>10747900</v>
      </c>
      <c r="L28" s="12">
        <v>10747900</v>
      </c>
      <c r="M28" s="12">
        <v>10747900</v>
      </c>
      <c r="N28" s="14">
        <f t="shared" si="4"/>
        <v>0.15354142857142858</v>
      </c>
      <c r="O28" s="14">
        <f t="shared" si="5"/>
        <v>0.15354142857142858</v>
      </c>
    </row>
    <row r="29" spans="1:15" ht="22.5" x14ac:dyDescent="0.25">
      <c r="A29" s="10" t="s">
        <v>78</v>
      </c>
      <c r="B29" s="11" t="s">
        <v>79</v>
      </c>
      <c r="C29" s="12">
        <v>120000000</v>
      </c>
      <c r="D29" s="12">
        <v>0</v>
      </c>
      <c r="E29" s="12">
        <v>0</v>
      </c>
      <c r="F29" s="13">
        <f t="shared" si="2"/>
        <v>120000000</v>
      </c>
      <c r="G29" s="12">
        <v>0</v>
      </c>
      <c r="H29" s="12">
        <v>120000000</v>
      </c>
      <c r="I29" s="13">
        <f t="shared" si="3"/>
        <v>0</v>
      </c>
      <c r="J29" s="12">
        <v>21475300</v>
      </c>
      <c r="K29" s="12">
        <v>21475300</v>
      </c>
      <c r="L29" s="12">
        <v>21475300</v>
      </c>
      <c r="M29" s="12">
        <v>21475300</v>
      </c>
      <c r="N29" s="14">
        <f t="shared" si="4"/>
        <v>0.17896083333333335</v>
      </c>
      <c r="O29" s="14">
        <f t="shared" si="5"/>
        <v>0.17896083333333335</v>
      </c>
    </row>
    <row r="30" spans="1:15" ht="22.5" x14ac:dyDescent="0.25">
      <c r="A30" s="15" t="s">
        <v>80</v>
      </c>
      <c r="B30" s="16" t="s">
        <v>81</v>
      </c>
      <c r="C30" s="17">
        <f>SUM(C31:C35)</f>
        <v>698758000</v>
      </c>
      <c r="D30" s="17">
        <f t="shared" ref="D30:E30" si="10">SUM(D31:D35)</f>
        <v>0</v>
      </c>
      <c r="E30" s="17">
        <f t="shared" si="10"/>
        <v>0</v>
      </c>
      <c r="F30" s="18">
        <f t="shared" si="2"/>
        <v>698758000</v>
      </c>
      <c r="G30" s="17">
        <f t="shared" ref="G30:H30" si="11">SUM(G31:G35)</f>
        <v>0</v>
      </c>
      <c r="H30" s="17">
        <f t="shared" si="11"/>
        <v>698758000</v>
      </c>
      <c r="I30" s="18">
        <f>+F30-G30-H30</f>
        <v>0</v>
      </c>
      <c r="J30" s="17">
        <f t="shared" ref="J30" si="12">SUM(J31:J35)</f>
        <v>178423230</v>
      </c>
      <c r="K30" s="17">
        <f t="shared" ref="K30:M30" si="13">SUM(K31:K35)</f>
        <v>177609794</v>
      </c>
      <c r="L30" s="17">
        <f t="shared" si="13"/>
        <v>177609794</v>
      </c>
      <c r="M30" s="17">
        <f t="shared" si="13"/>
        <v>177609794</v>
      </c>
      <c r="N30" s="19">
        <f t="shared" si="4"/>
        <v>0.25534338068401363</v>
      </c>
      <c r="O30" s="19">
        <f t="shared" si="5"/>
        <v>0.25417926377944866</v>
      </c>
    </row>
    <row r="31" spans="1:15" x14ac:dyDescent="0.25">
      <c r="A31" s="10" t="s">
        <v>82</v>
      </c>
      <c r="B31" s="11" t="s">
        <v>83</v>
      </c>
      <c r="C31" s="12">
        <v>294262800</v>
      </c>
      <c r="D31" s="12">
        <v>0</v>
      </c>
      <c r="E31" s="12">
        <v>0</v>
      </c>
      <c r="F31" s="13">
        <f t="shared" si="2"/>
        <v>294262800</v>
      </c>
      <c r="G31" s="12">
        <v>0</v>
      </c>
      <c r="H31" s="12">
        <v>294262800</v>
      </c>
      <c r="I31" s="13">
        <f t="shared" si="3"/>
        <v>0</v>
      </c>
      <c r="J31" s="12">
        <v>55335447</v>
      </c>
      <c r="K31" s="12">
        <v>55335447</v>
      </c>
      <c r="L31" s="12">
        <v>55335447</v>
      </c>
      <c r="M31" s="12">
        <v>55335447</v>
      </c>
      <c r="N31" s="14">
        <f t="shared" si="4"/>
        <v>0.18804771449194393</v>
      </c>
      <c r="O31" s="14">
        <f t="shared" si="5"/>
        <v>0.18804771449194393</v>
      </c>
    </row>
    <row r="32" spans="1:15" x14ac:dyDescent="0.25">
      <c r="A32" s="10" t="s">
        <v>84</v>
      </c>
      <c r="B32" s="11" t="s">
        <v>85</v>
      </c>
      <c r="C32" s="12">
        <v>60000000</v>
      </c>
      <c r="D32" s="12">
        <v>0</v>
      </c>
      <c r="E32" s="12">
        <v>0</v>
      </c>
      <c r="F32" s="13">
        <f t="shared" si="2"/>
        <v>60000000</v>
      </c>
      <c r="G32" s="12">
        <v>0</v>
      </c>
      <c r="H32" s="12">
        <v>60000000</v>
      </c>
      <c r="I32" s="13">
        <f t="shared" si="3"/>
        <v>0</v>
      </c>
      <c r="J32" s="12">
        <v>52127683</v>
      </c>
      <c r="K32" s="12">
        <v>51314247</v>
      </c>
      <c r="L32" s="12">
        <v>51314247</v>
      </c>
      <c r="M32" s="12">
        <v>51314247</v>
      </c>
      <c r="N32" s="14">
        <f t="shared" si="4"/>
        <v>0.86879471666666663</v>
      </c>
      <c r="O32" s="14">
        <f t="shared" si="5"/>
        <v>0.85523744999999995</v>
      </c>
    </row>
    <row r="33" spans="1:22" x14ac:dyDescent="0.25">
      <c r="A33" s="10" t="s">
        <v>86</v>
      </c>
      <c r="B33" s="11" t="s">
        <v>87</v>
      </c>
      <c r="C33" s="12">
        <v>47548800</v>
      </c>
      <c r="D33" s="12">
        <v>0</v>
      </c>
      <c r="E33" s="12">
        <v>0</v>
      </c>
      <c r="F33" s="13">
        <f t="shared" si="2"/>
        <v>47548800</v>
      </c>
      <c r="G33" s="12">
        <v>0</v>
      </c>
      <c r="H33" s="12">
        <v>47548800</v>
      </c>
      <c r="I33" s="13">
        <f t="shared" si="3"/>
        <v>0</v>
      </c>
      <c r="J33" s="12">
        <v>5276362</v>
      </c>
      <c r="K33" s="12">
        <v>5276362</v>
      </c>
      <c r="L33" s="12">
        <v>5276362</v>
      </c>
      <c r="M33" s="12">
        <v>5276362</v>
      </c>
      <c r="N33" s="14">
        <f t="shared" si="4"/>
        <v>0.11096730096237971</v>
      </c>
      <c r="O33" s="14">
        <f t="shared" si="5"/>
        <v>0.11096730096237971</v>
      </c>
    </row>
    <row r="34" spans="1:22" x14ac:dyDescent="0.25">
      <c r="A34" s="10" t="s">
        <v>88</v>
      </c>
      <c r="B34" s="11" t="s">
        <v>89</v>
      </c>
      <c r="C34" s="12">
        <v>153946400</v>
      </c>
      <c r="D34" s="12">
        <v>0</v>
      </c>
      <c r="E34" s="12">
        <v>0</v>
      </c>
      <c r="F34" s="13">
        <f t="shared" si="2"/>
        <v>153946400</v>
      </c>
      <c r="G34" s="12">
        <v>0</v>
      </c>
      <c r="H34" s="12">
        <v>153946400</v>
      </c>
      <c r="I34" s="13">
        <f t="shared" si="3"/>
        <v>0</v>
      </c>
      <c r="J34" s="12">
        <v>45374419</v>
      </c>
      <c r="K34" s="12">
        <v>45374419</v>
      </c>
      <c r="L34" s="12">
        <v>45374419</v>
      </c>
      <c r="M34" s="12">
        <v>45374419</v>
      </c>
      <c r="N34" s="14">
        <f t="shared" si="4"/>
        <v>0.29474166982794009</v>
      </c>
      <c r="O34" s="14">
        <f t="shared" si="5"/>
        <v>0.29474166982794009</v>
      </c>
    </row>
    <row r="35" spans="1:22" x14ac:dyDescent="0.25">
      <c r="A35" s="10" t="s">
        <v>90</v>
      </c>
      <c r="B35" s="11" t="s">
        <v>91</v>
      </c>
      <c r="C35" s="12">
        <v>143000000</v>
      </c>
      <c r="D35" s="12">
        <v>0</v>
      </c>
      <c r="E35" s="12">
        <v>0</v>
      </c>
      <c r="F35" s="13">
        <f t="shared" si="2"/>
        <v>143000000</v>
      </c>
      <c r="G35" s="12">
        <v>0</v>
      </c>
      <c r="H35" s="12">
        <v>143000000</v>
      </c>
      <c r="I35" s="13">
        <f t="shared" si="3"/>
        <v>0</v>
      </c>
      <c r="J35" s="12">
        <v>20309319</v>
      </c>
      <c r="K35" s="12">
        <v>20309319</v>
      </c>
      <c r="L35" s="12">
        <v>20309319</v>
      </c>
      <c r="M35" s="12">
        <v>20309319</v>
      </c>
      <c r="N35" s="14">
        <f t="shared" si="4"/>
        <v>0.1420232097902098</v>
      </c>
      <c r="O35" s="14">
        <f t="shared" si="5"/>
        <v>0.1420232097902098</v>
      </c>
    </row>
    <row r="36" spans="1:22" ht="22.5" x14ac:dyDescent="0.25">
      <c r="A36" s="21" t="s">
        <v>92</v>
      </c>
      <c r="B36" s="22" t="s">
        <v>93</v>
      </c>
      <c r="C36" s="23">
        <v>426504000</v>
      </c>
      <c r="D36" s="23">
        <v>0</v>
      </c>
      <c r="E36" s="23">
        <v>0</v>
      </c>
      <c r="F36" s="24">
        <f t="shared" si="2"/>
        <v>426504000</v>
      </c>
      <c r="G36" s="23">
        <v>426504000</v>
      </c>
      <c r="H36" s="23">
        <v>0</v>
      </c>
      <c r="I36" s="24">
        <f t="shared" si="3"/>
        <v>0</v>
      </c>
      <c r="J36" s="23">
        <v>0</v>
      </c>
      <c r="K36" s="23">
        <v>0</v>
      </c>
      <c r="L36" s="23">
        <v>0</v>
      </c>
      <c r="M36" s="23">
        <v>0</v>
      </c>
      <c r="N36" s="25">
        <f t="shared" si="4"/>
        <v>0</v>
      </c>
      <c r="O36" s="25">
        <f t="shared" si="5"/>
        <v>0</v>
      </c>
    </row>
    <row r="37" spans="1:22" s="3" customFormat="1" x14ac:dyDescent="0.25">
      <c r="A37" s="34" t="s">
        <v>26</v>
      </c>
      <c r="B37" s="34"/>
      <c r="C37" s="7">
        <f>+C38+C42</f>
        <v>9897753728</v>
      </c>
      <c r="D37" s="7">
        <f t="shared" ref="D37:M37" si="14">+D38+D42</f>
        <v>1000000000</v>
      </c>
      <c r="E37" s="7">
        <f t="shared" si="14"/>
        <v>1000000000</v>
      </c>
      <c r="F37" s="7">
        <f t="shared" si="14"/>
        <v>9897753728</v>
      </c>
      <c r="G37" s="7">
        <f t="shared" si="14"/>
        <v>0</v>
      </c>
      <c r="H37" s="7">
        <f t="shared" si="14"/>
        <v>7251284159.0100002</v>
      </c>
      <c r="I37" s="7">
        <f t="shared" si="14"/>
        <v>2646469568.9899998</v>
      </c>
      <c r="J37" s="7">
        <f t="shared" si="14"/>
        <v>6288488307.0900002</v>
      </c>
      <c r="K37" s="7">
        <f t="shared" si="14"/>
        <v>2663114217.5100002</v>
      </c>
      <c r="L37" s="7">
        <f t="shared" si="14"/>
        <v>2663114217.5100002</v>
      </c>
      <c r="M37" s="7">
        <f t="shared" si="14"/>
        <v>2663114217.5100002</v>
      </c>
      <c r="N37" s="8">
        <f t="shared" si="4"/>
        <v>0.63534499644099451</v>
      </c>
      <c r="O37" s="9">
        <f t="shared" si="5"/>
        <v>0.26906248535728372</v>
      </c>
      <c r="P37" s="20"/>
      <c r="Q37" s="20"/>
      <c r="R37" s="20"/>
      <c r="S37" s="20"/>
      <c r="T37" s="20"/>
      <c r="U37" s="20"/>
      <c r="V37" s="20"/>
    </row>
    <row r="38" spans="1:22" x14ac:dyDescent="0.25">
      <c r="A38" s="15" t="s">
        <v>94</v>
      </c>
      <c r="B38" s="16" t="s">
        <v>95</v>
      </c>
      <c r="C38" s="17">
        <f>+C39</f>
        <v>135000000</v>
      </c>
      <c r="D38" s="17">
        <f t="shared" ref="D38:E38" si="15">+D39</f>
        <v>0</v>
      </c>
      <c r="E38" s="17">
        <f t="shared" si="15"/>
        <v>0</v>
      </c>
      <c r="F38" s="18">
        <f t="shared" ref="F38:F63" si="16">+C38+D38-E38</f>
        <v>135000000</v>
      </c>
      <c r="G38" s="17">
        <f t="shared" ref="G38:H38" si="17">+G39</f>
        <v>0</v>
      </c>
      <c r="H38" s="17">
        <f t="shared" si="17"/>
        <v>3192436.8</v>
      </c>
      <c r="I38" s="18">
        <f t="shared" ref="I38:I63" si="18">+F38-G38-H38</f>
        <v>131807563.2</v>
      </c>
      <c r="J38" s="17">
        <f t="shared" ref="J38:M38" si="19">+J39</f>
        <v>3192436.8</v>
      </c>
      <c r="K38" s="17">
        <f t="shared" si="19"/>
        <v>0</v>
      </c>
      <c r="L38" s="17">
        <f t="shared" si="19"/>
        <v>0</v>
      </c>
      <c r="M38" s="17">
        <f t="shared" si="19"/>
        <v>0</v>
      </c>
      <c r="N38" s="19">
        <f t="shared" si="4"/>
        <v>2.3647679999999997E-2</v>
      </c>
      <c r="O38" s="19">
        <f t="shared" si="5"/>
        <v>0</v>
      </c>
    </row>
    <row r="39" spans="1:22" x14ac:dyDescent="0.25">
      <c r="A39" s="15" t="s">
        <v>96</v>
      </c>
      <c r="B39" s="16" t="s">
        <v>97</v>
      </c>
      <c r="C39" s="17">
        <f>SUM(C40:C41)</f>
        <v>135000000</v>
      </c>
      <c r="D39" s="17">
        <f t="shared" ref="D39:E39" si="20">SUM(D40:D41)</f>
        <v>0</v>
      </c>
      <c r="E39" s="17">
        <f t="shared" si="20"/>
        <v>0</v>
      </c>
      <c r="F39" s="18">
        <f t="shared" si="16"/>
        <v>135000000</v>
      </c>
      <c r="G39" s="17">
        <f t="shared" ref="G39:H39" si="21">SUM(G40:G41)</f>
        <v>0</v>
      </c>
      <c r="H39" s="17">
        <f t="shared" si="21"/>
        <v>3192436.8</v>
      </c>
      <c r="I39" s="18">
        <f t="shared" si="18"/>
        <v>131807563.2</v>
      </c>
      <c r="J39" s="17">
        <f t="shared" ref="J39:M39" si="22">SUM(J40:J41)</f>
        <v>3192436.8</v>
      </c>
      <c r="K39" s="17">
        <f t="shared" si="22"/>
        <v>0</v>
      </c>
      <c r="L39" s="17">
        <f t="shared" si="22"/>
        <v>0</v>
      </c>
      <c r="M39" s="17">
        <f t="shared" si="22"/>
        <v>0</v>
      </c>
      <c r="N39" s="19">
        <f t="shared" si="4"/>
        <v>2.3647679999999997E-2</v>
      </c>
      <c r="O39" s="19">
        <f t="shared" si="5"/>
        <v>0</v>
      </c>
    </row>
    <row r="40" spans="1:22" x14ac:dyDescent="0.25">
      <c r="A40" s="10" t="s">
        <v>98</v>
      </c>
      <c r="B40" s="11" t="s">
        <v>100</v>
      </c>
      <c r="C40" s="12">
        <v>40000000</v>
      </c>
      <c r="D40" s="12">
        <v>0</v>
      </c>
      <c r="E40" s="12">
        <v>0</v>
      </c>
      <c r="F40" s="13">
        <f t="shared" si="16"/>
        <v>40000000</v>
      </c>
      <c r="G40" s="12">
        <v>0</v>
      </c>
      <c r="H40" s="12">
        <v>0</v>
      </c>
      <c r="I40" s="13">
        <f t="shared" si="18"/>
        <v>40000000</v>
      </c>
      <c r="J40" s="12">
        <v>0</v>
      </c>
      <c r="K40" s="12">
        <v>0</v>
      </c>
      <c r="L40" s="12">
        <v>0</v>
      </c>
      <c r="M40" s="12">
        <v>0</v>
      </c>
      <c r="N40" s="14">
        <f t="shared" si="4"/>
        <v>0</v>
      </c>
      <c r="O40" s="14">
        <f t="shared" si="5"/>
        <v>0</v>
      </c>
    </row>
    <row r="41" spans="1:22" x14ac:dyDescent="0.25">
      <c r="A41" s="10" t="s">
        <v>99</v>
      </c>
      <c r="B41" s="11" t="s">
        <v>101</v>
      </c>
      <c r="C41" s="12">
        <v>95000000</v>
      </c>
      <c r="D41" s="12">
        <v>0</v>
      </c>
      <c r="E41" s="12">
        <v>0</v>
      </c>
      <c r="F41" s="13">
        <f t="shared" si="16"/>
        <v>95000000</v>
      </c>
      <c r="G41" s="12">
        <v>0</v>
      </c>
      <c r="H41" s="12">
        <v>3192436.8</v>
      </c>
      <c r="I41" s="13">
        <f t="shared" si="18"/>
        <v>91807563.200000003</v>
      </c>
      <c r="J41" s="12">
        <v>3192436.8</v>
      </c>
      <c r="K41" s="12">
        <v>0</v>
      </c>
      <c r="L41" s="12">
        <v>0</v>
      </c>
      <c r="M41" s="12">
        <v>0</v>
      </c>
      <c r="N41" s="14">
        <f t="shared" si="4"/>
        <v>3.360459789473684E-2</v>
      </c>
      <c r="O41" s="14">
        <f t="shared" si="5"/>
        <v>0</v>
      </c>
    </row>
    <row r="42" spans="1:22" x14ac:dyDescent="0.25">
      <c r="A42" s="15" t="s">
        <v>102</v>
      </c>
      <c r="B42" s="16" t="s">
        <v>103</v>
      </c>
      <c r="C42" s="17">
        <f>+C43+C47</f>
        <v>9762753728</v>
      </c>
      <c r="D42" s="17">
        <f t="shared" ref="D42:E42" si="23">+D43+D47</f>
        <v>1000000000</v>
      </c>
      <c r="E42" s="17">
        <f t="shared" si="23"/>
        <v>1000000000</v>
      </c>
      <c r="F42" s="18">
        <f t="shared" si="16"/>
        <v>9762753728</v>
      </c>
      <c r="G42" s="17">
        <f t="shared" ref="G42:H42" si="24">+G43+G47</f>
        <v>0</v>
      </c>
      <c r="H42" s="17">
        <f t="shared" si="24"/>
        <v>7248091722.21</v>
      </c>
      <c r="I42" s="18">
        <f t="shared" si="18"/>
        <v>2514662005.79</v>
      </c>
      <c r="J42" s="17">
        <f t="shared" ref="J42:M42" si="25">+J43+J47</f>
        <v>6285295870.29</v>
      </c>
      <c r="K42" s="17">
        <f t="shared" si="25"/>
        <v>2663114217.5100002</v>
      </c>
      <c r="L42" s="17">
        <f t="shared" si="25"/>
        <v>2663114217.5100002</v>
      </c>
      <c r="M42" s="17">
        <f t="shared" si="25"/>
        <v>2663114217.5100002</v>
      </c>
      <c r="N42" s="19">
        <f t="shared" si="4"/>
        <v>0.64380358712352848</v>
      </c>
      <c r="O42" s="19">
        <f t="shared" si="5"/>
        <v>0.27278309908320986</v>
      </c>
    </row>
    <row r="43" spans="1:22" x14ac:dyDescent="0.25">
      <c r="A43" s="15" t="s">
        <v>104</v>
      </c>
      <c r="B43" s="16" t="s">
        <v>105</v>
      </c>
      <c r="C43" s="17">
        <f>SUM(C44:C46)</f>
        <v>92000000</v>
      </c>
      <c r="D43" s="17">
        <f t="shared" ref="D43:H43" si="26">SUM(D44:D46)</f>
        <v>0</v>
      </c>
      <c r="E43" s="17">
        <f t="shared" si="26"/>
        <v>0</v>
      </c>
      <c r="F43" s="18">
        <f>+C43+D43-E43</f>
        <v>92000000</v>
      </c>
      <c r="G43" s="17">
        <f t="shared" si="26"/>
        <v>0</v>
      </c>
      <c r="H43" s="17">
        <f t="shared" si="26"/>
        <v>53295658</v>
      </c>
      <c r="I43" s="18">
        <f t="shared" si="18"/>
        <v>38704342</v>
      </c>
      <c r="J43" s="17">
        <f t="shared" ref="J43" si="27">SUM(J44:J46)</f>
        <v>53295658</v>
      </c>
      <c r="K43" s="17">
        <f t="shared" ref="K43:M43" si="28">SUM(K44:K46)</f>
        <v>3851447</v>
      </c>
      <c r="L43" s="17">
        <f t="shared" si="28"/>
        <v>3851447</v>
      </c>
      <c r="M43" s="17">
        <f t="shared" si="28"/>
        <v>3851447</v>
      </c>
      <c r="N43" s="19">
        <f t="shared" si="4"/>
        <v>0.57930063043478264</v>
      </c>
      <c r="O43" s="19">
        <f t="shared" si="5"/>
        <v>4.1863554347826085E-2</v>
      </c>
    </row>
    <row r="44" spans="1:22" ht="22.5" x14ac:dyDescent="0.25">
      <c r="A44" s="10" t="s">
        <v>106</v>
      </c>
      <c r="B44" s="11" t="s">
        <v>108</v>
      </c>
      <c r="C44" s="12">
        <v>15000000</v>
      </c>
      <c r="D44" s="12">
        <v>0</v>
      </c>
      <c r="E44" s="12">
        <v>0</v>
      </c>
      <c r="F44" s="13">
        <f t="shared" si="16"/>
        <v>15000000</v>
      </c>
      <c r="G44" s="12">
        <v>0</v>
      </c>
      <c r="H44" s="12">
        <v>286790</v>
      </c>
      <c r="I44" s="13">
        <f t="shared" si="18"/>
        <v>14713210</v>
      </c>
      <c r="J44" s="12">
        <v>286790</v>
      </c>
      <c r="K44" s="12">
        <v>286790</v>
      </c>
      <c r="L44" s="12">
        <v>286790</v>
      </c>
      <c r="M44" s="12">
        <v>286790</v>
      </c>
      <c r="N44" s="14">
        <f t="shared" si="4"/>
        <v>1.9119333333333332E-2</v>
      </c>
      <c r="O44" s="14">
        <f t="shared" si="5"/>
        <v>1.9119333333333332E-2</v>
      </c>
    </row>
    <row r="45" spans="1:22" ht="22.5" x14ac:dyDescent="0.25">
      <c r="A45" s="10" t="s">
        <v>107</v>
      </c>
      <c r="B45" s="11" t="s">
        <v>109</v>
      </c>
      <c r="C45" s="12">
        <v>45000000</v>
      </c>
      <c r="D45" s="12">
        <v>0</v>
      </c>
      <c r="E45" s="12">
        <v>0</v>
      </c>
      <c r="F45" s="13">
        <f t="shared" si="16"/>
        <v>45000000</v>
      </c>
      <c r="G45" s="12">
        <v>0</v>
      </c>
      <c r="H45" s="12">
        <v>25740018</v>
      </c>
      <c r="I45" s="13">
        <f t="shared" si="18"/>
        <v>19259982</v>
      </c>
      <c r="J45" s="12">
        <v>25740018</v>
      </c>
      <c r="K45" s="12">
        <v>3564657</v>
      </c>
      <c r="L45" s="12">
        <v>3564657</v>
      </c>
      <c r="M45" s="12">
        <v>3564657</v>
      </c>
      <c r="N45" s="14">
        <f t="shared" si="4"/>
        <v>0.57200039999999996</v>
      </c>
      <c r="O45" s="14">
        <f t="shared" si="5"/>
        <v>7.9214599999999996E-2</v>
      </c>
    </row>
    <row r="46" spans="1:22" x14ac:dyDescent="0.25">
      <c r="A46" s="10" t="s">
        <v>110</v>
      </c>
      <c r="B46" s="11" t="s">
        <v>111</v>
      </c>
      <c r="C46" s="12">
        <v>32000000</v>
      </c>
      <c r="D46" s="12">
        <v>0</v>
      </c>
      <c r="E46" s="12">
        <v>0</v>
      </c>
      <c r="F46" s="13">
        <f t="shared" si="16"/>
        <v>32000000</v>
      </c>
      <c r="G46" s="12">
        <v>0</v>
      </c>
      <c r="H46" s="12">
        <v>27268850</v>
      </c>
      <c r="I46" s="13">
        <f t="shared" si="18"/>
        <v>4731150</v>
      </c>
      <c r="J46" s="12">
        <v>27268850</v>
      </c>
      <c r="K46" s="12">
        <v>0</v>
      </c>
      <c r="L46" s="12">
        <v>0</v>
      </c>
      <c r="M46" s="12">
        <v>0</v>
      </c>
      <c r="N46" s="14">
        <f t="shared" si="4"/>
        <v>0.85215156250000001</v>
      </c>
      <c r="O46" s="14">
        <f t="shared" si="5"/>
        <v>0</v>
      </c>
    </row>
    <row r="47" spans="1:22" x14ac:dyDescent="0.25">
      <c r="A47" s="15" t="s">
        <v>112</v>
      </c>
      <c r="B47" s="16" t="s">
        <v>113</v>
      </c>
      <c r="C47" s="17">
        <f>SUM(C48:C52)</f>
        <v>9670753728</v>
      </c>
      <c r="D47" s="17">
        <f t="shared" ref="D47:E47" si="29">SUM(D48:D52)</f>
        <v>1000000000</v>
      </c>
      <c r="E47" s="17">
        <f t="shared" si="29"/>
        <v>1000000000</v>
      </c>
      <c r="F47" s="18">
        <f t="shared" si="16"/>
        <v>9670753728</v>
      </c>
      <c r="G47" s="17">
        <f t="shared" ref="G47:H47" si="30">SUM(G48:G52)</f>
        <v>0</v>
      </c>
      <c r="H47" s="17">
        <f t="shared" si="30"/>
        <v>7194796064.21</v>
      </c>
      <c r="I47" s="18">
        <f t="shared" si="18"/>
        <v>2475957663.79</v>
      </c>
      <c r="J47" s="17">
        <f t="shared" ref="J47:M47" si="31">SUM(J48:J52)</f>
        <v>6232000212.29</v>
      </c>
      <c r="K47" s="17">
        <f t="shared" si="31"/>
        <v>2659262770.5100002</v>
      </c>
      <c r="L47" s="17">
        <f t="shared" si="31"/>
        <v>2659262770.5100002</v>
      </c>
      <c r="M47" s="17">
        <f t="shared" si="31"/>
        <v>2659262770.5100002</v>
      </c>
      <c r="N47" s="19">
        <f t="shared" si="4"/>
        <v>0.6444172178892652</v>
      </c>
      <c r="O47" s="19">
        <f t="shared" si="5"/>
        <v>0.27497988732879874</v>
      </c>
    </row>
    <row r="48" spans="1:22" ht="45" x14ac:dyDescent="0.25">
      <c r="A48" s="10" t="s">
        <v>114</v>
      </c>
      <c r="B48" s="11" t="s">
        <v>119</v>
      </c>
      <c r="C48" s="12">
        <v>1188000000</v>
      </c>
      <c r="D48" s="12">
        <v>5000000</v>
      </c>
      <c r="E48" s="12">
        <v>0</v>
      </c>
      <c r="F48" s="13">
        <f t="shared" si="16"/>
        <v>1193000000</v>
      </c>
      <c r="G48" s="12">
        <v>0</v>
      </c>
      <c r="H48" s="12">
        <v>1120600423</v>
      </c>
      <c r="I48" s="13">
        <f t="shared" si="18"/>
        <v>72399577</v>
      </c>
      <c r="J48" s="26">
        <v>514819033</v>
      </c>
      <c r="K48" s="26">
        <v>143540934</v>
      </c>
      <c r="L48" s="26">
        <v>143540934</v>
      </c>
      <c r="M48" s="26">
        <v>143540934</v>
      </c>
      <c r="N48" s="14">
        <f t="shared" si="4"/>
        <v>0.43153313746856664</v>
      </c>
      <c r="O48" s="14">
        <f t="shared" si="5"/>
        <v>0.120319307627829</v>
      </c>
    </row>
    <row r="49" spans="1:22" ht="22.5" x14ac:dyDescent="0.25">
      <c r="A49" s="10" t="s">
        <v>115</v>
      </c>
      <c r="B49" s="11" t="s">
        <v>120</v>
      </c>
      <c r="C49" s="12">
        <v>6025950512</v>
      </c>
      <c r="D49" s="12">
        <v>0</v>
      </c>
      <c r="E49" s="12">
        <v>1000000000</v>
      </c>
      <c r="F49" s="13">
        <f t="shared" si="16"/>
        <v>5025950512</v>
      </c>
      <c r="G49" s="12">
        <v>0</v>
      </c>
      <c r="H49" s="12">
        <v>4315988968</v>
      </c>
      <c r="I49" s="13">
        <f t="shared" si="18"/>
        <v>709961544</v>
      </c>
      <c r="J49" s="26">
        <v>4240037376</v>
      </c>
      <c r="K49" s="26">
        <v>2299406058</v>
      </c>
      <c r="L49" s="26">
        <v>2299406058</v>
      </c>
      <c r="M49" s="26">
        <v>2299406058</v>
      </c>
      <c r="N49" s="14">
        <f t="shared" si="4"/>
        <v>0.84362895453834108</v>
      </c>
      <c r="O49" s="14">
        <f t="shared" si="5"/>
        <v>0.45750670495260937</v>
      </c>
    </row>
    <row r="50" spans="1:22" ht="22.5" x14ac:dyDescent="0.25">
      <c r="A50" s="10" t="s">
        <v>116</v>
      </c>
      <c r="B50" s="11" t="s">
        <v>121</v>
      </c>
      <c r="C50" s="12">
        <v>1424556980</v>
      </c>
      <c r="D50" s="12">
        <v>863000000</v>
      </c>
      <c r="E50" s="12">
        <v>0</v>
      </c>
      <c r="F50" s="13">
        <f t="shared" si="16"/>
        <v>2287556980</v>
      </c>
      <c r="G50" s="12">
        <v>0</v>
      </c>
      <c r="H50" s="12">
        <v>1426613742.21</v>
      </c>
      <c r="I50" s="13">
        <f t="shared" si="18"/>
        <v>860943237.78999996</v>
      </c>
      <c r="J50" s="26">
        <v>1346277080.29</v>
      </c>
      <c r="K50" s="26">
        <v>111353928.51000001</v>
      </c>
      <c r="L50" s="26">
        <v>111353928.51000001</v>
      </c>
      <c r="M50" s="26">
        <v>111353928.51000001</v>
      </c>
      <c r="N50" s="14">
        <f t="shared" si="4"/>
        <v>0.58852176888288921</v>
      </c>
      <c r="O50" s="14">
        <f t="shared" si="5"/>
        <v>4.8678100472933361E-2</v>
      </c>
    </row>
    <row r="51" spans="1:22" ht="22.5" x14ac:dyDescent="0.25">
      <c r="A51" s="10" t="s">
        <v>117</v>
      </c>
      <c r="B51" s="11" t="s">
        <v>122</v>
      </c>
      <c r="C51" s="12">
        <v>732246236</v>
      </c>
      <c r="D51" s="12">
        <v>132000000</v>
      </c>
      <c r="E51" s="12">
        <v>0</v>
      </c>
      <c r="F51" s="13">
        <f t="shared" si="16"/>
        <v>864246236</v>
      </c>
      <c r="G51" s="12">
        <v>0</v>
      </c>
      <c r="H51" s="12">
        <v>123199380</v>
      </c>
      <c r="I51" s="13">
        <f t="shared" si="18"/>
        <v>741046856</v>
      </c>
      <c r="J51" s="26">
        <v>18491620</v>
      </c>
      <c r="K51" s="26">
        <v>2477120</v>
      </c>
      <c r="L51" s="26">
        <v>2477120</v>
      </c>
      <c r="M51" s="26">
        <v>2477120</v>
      </c>
      <c r="N51" s="14">
        <f t="shared" si="4"/>
        <v>2.1396240133581559E-2</v>
      </c>
      <c r="O51" s="14">
        <f t="shared" si="5"/>
        <v>2.8662201775559713E-3</v>
      </c>
    </row>
    <row r="52" spans="1:22" x14ac:dyDescent="0.25">
      <c r="A52" s="10" t="s">
        <v>118</v>
      </c>
      <c r="B52" s="11" t="s">
        <v>123</v>
      </c>
      <c r="C52" s="12">
        <v>300000000</v>
      </c>
      <c r="D52" s="12">
        <v>0</v>
      </c>
      <c r="E52" s="12">
        <v>0</v>
      </c>
      <c r="F52" s="13">
        <f t="shared" si="16"/>
        <v>300000000</v>
      </c>
      <c r="G52" s="12">
        <v>0</v>
      </c>
      <c r="H52" s="12">
        <v>208393551</v>
      </c>
      <c r="I52" s="13">
        <f t="shared" si="18"/>
        <v>91606449</v>
      </c>
      <c r="J52" s="26">
        <v>112375103</v>
      </c>
      <c r="K52" s="26">
        <v>102484730</v>
      </c>
      <c r="L52" s="26">
        <v>102484730</v>
      </c>
      <c r="M52" s="26">
        <v>102484730</v>
      </c>
      <c r="N52" s="14">
        <f t="shared" si="4"/>
        <v>0.37458367666666664</v>
      </c>
      <c r="O52" s="14">
        <f t="shared" si="5"/>
        <v>0.34161576666666665</v>
      </c>
    </row>
    <row r="53" spans="1:22" s="3" customFormat="1" x14ac:dyDescent="0.25">
      <c r="A53" s="34" t="s">
        <v>27</v>
      </c>
      <c r="B53" s="34"/>
      <c r="C53" s="7">
        <f>SUM(C54:C57)</f>
        <v>3649320000</v>
      </c>
      <c r="D53" s="7">
        <f>SUM(D54:D57)</f>
        <v>20000000</v>
      </c>
      <c r="E53" s="7">
        <f t="shared" ref="E53" si="32">SUM(E54:E57)</f>
        <v>20000000</v>
      </c>
      <c r="F53" s="7">
        <f>SUM(F54:F57)</f>
        <v>3649320000</v>
      </c>
      <c r="G53" s="7">
        <f t="shared" ref="G53:M53" si="33">SUM(G54:G57)</f>
        <v>2435000000</v>
      </c>
      <c r="H53" s="7">
        <f t="shared" si="33"/>
        <v>99860000</v>
      </c>
      <c r="I53" s="7">
        <f t="shared" si="33"/>
        <v>1114460000</v>
      </c>
      <c r="J53" s="7">
        <f t="shared" si="33"/>
        <v>19736967</v>
      </c>
      <c r="K53" s="7">
        <f t="shared" si="33"/>
        <v>19736967</v>
      </c>
      <c r="L53" s="7">
        <f t="shared" si="33"/>
        <v>19736967</v>
      </c>
      <c r="M53" s="7">
        <f t="shared" si="33"/>
        <v>19736967</v>
      </c>
      <c r="N53" s="8">
        <f t="shared" si="4"/>
        <v>5.4083958107263817E-3</v>
      </c>
      <c r="O53" s="9">
        <f t="shared" si="5"/>
        <v>5.4083958107263817E-3</v>
      </c>
      <c r="P53" s="20"/>
      <c r="Q53" s="20"/>
      <c r="R53" s="20"/>
      <c r="S53" s="20"/>
      <c r="T53" s="20"/>
      <c r="U53" s="20"/>
      <c r="V53" s="20"/>
    </row>
    <row r="54" spans="1:22" x14ac:dyDescent="0.25">
      <c r="A54" s="27" t="s">
        <v>124</v>
      </c>
      <c r="B54" s="28" t="s">
        <v>126</v>
      </c>
      <c r="C54" s="29">
        <v>2435000000</v>
      </c>
      <c r="D54" s="29">
        <v>0</v>
      </c>
      <c r="E54" s="29">
        <v>0</v>
      </c>
      <c r="F54" s="30">
        <f t="shared" ref="F54:F57" si="34">+C54+D54-E54</f>
        <v>2435000000</v>
      </c>
      <c r="G54" s="29">
        <v>2435000000</v>
      </c>
      <c r="H54" s="29">
        <v>0</v>
      </c>
      <c r="I54" s="30">
        <f t="shared" ref="I54:I57" si="35">+F54-G54-H54</f>
        <v>0</v>
      </c>
      <c r="J54" s="29">
        <v>0</v>
      </c>
      <c r="K54" s="29">
        <v>0</v>
      </c>
      <c r="L54" s="29">
        <v>0</v>
      </c>
      <c r="M54" s="29">
        <v>0</v>
      </c>
      <c r="N54" s="31">
        <f t="shared" si="4"/>
        <v>0</v>
      </c>
      <c r="O54" s="31">
        <f t="shared" si="5"/>
        <v>0</v>
      </c>
    </row>
    <row r="55" spans="1:22" x14ac:dyDescent="0.25">
      <c r="A55" s="10" t="s">
        <v>140</v>
      </c>
      <c r="B55" s="11" t="s">
        <v>142</v>
      </c>
      <c r="C55" s="12">
        <v>99860000</v>
      </c>
      <c r="D55" s="12">
        <v>0</v>
      </c>
      <c r="E55" s="12">
        <v>20000000</v>
      </c>
      <c r="F55" s="13">
        <f t="shared" si="34"/>
        <v>79860000</v>
      </c>
      <c r="G55" s="12">
        <v>0</v>
      </c>
      <c r="H55" s="12">
        <v>79860000</v>
      </c>
      <c r="I55" s="13">
        <f t="shared" si="35"/>
        <v>0</v>
      </c>
      <c r="J55" s="12">
        <v>16483097</v>
      </c>
      <c r="K55" s="12">
        <v>16483097</v>
      </c>
      <c r="L55" s="12">
        <v>16483097</v>
      </c>
      <c r="M55" s="12">
        <v>16483097</v>
      </c>
      <c r="N55" s="14">
        <f t="shared" si="4"/>
        <v>0.20639991234660657</v>
      </c>
      <c r="O55" s="14">
        <f t="shared" si="5"/>
        <v>0.20639991234660657</v>
      </c>
    </row>
    <row r="56" spans="1:22" ht="22.5" x14ac:dyDescent="0.25">
      <c r="A56" s="10" t="s">
        <v>141</v>
      </c>
      <c r="B56" s="11" t="s">
        <v>143</v>
      </c>
      <c r="C56" s="12">
        <v>0</v>
      </c>
      <c r="D56" s="12">
        <v>20000000</v>
      </c>
      <c r="E56" s="12">
        <v>0</v>
      </c>
      <c r="F56" s="13">
        <f t="shared" si="34"/>
        <v>20000000</v>
      </c>
      <c r="G56" s="12">
        <v>0</v>
      </c>
      <c r="H56" s="12">
        <v>20000000</v>
      </c>
      <c r="I56" s="13">
        <f t="shared" si="35"/>
        <v>0</v>
      </c>
      <c r="J56" s="12">
        <v>3253870</v>
      </c>
      <c r="K56" s="12">
        <v>3253870</v>
      </c>
      <c r="L56" s="12">
        <v>3253870</v>
      </c>
      <c r="M56" s="12">
        <v>3253870</v>
      </c>
      <c r="N56" s="14">
        <f t="shared" si="4"/>
        <v>0.16269349999999999</v>
      </c>
      <c r="O56" s="14">
        <f t="shared" si="5"/>
        <v>0.16269349999999999</v>
      </c>
    </row>
    <row r="57" spans="1:22" x14ac:dyDescent="0.25">
      <c r="A57" s="10" t="s">
        <v>125</v>
      </c>
      <c r="B57" s="11" t="s">
        <v>127</v>
      </c>
      <c r="C57" s="12">
        <v>1114460000</v>
      </c>
      <c r="D57" s="12">
        <v>0</v>
      </c>
      <c r="E57" s="12">
        <v>0</v>
      </c>
      <c r="F57" s="13">
        <f t="shared" si="34"/>
        <v>1114460000</v>
      </c>
      <c r="G57" s="12">
        <v>0</v>
      </c>
      <c r="H57" s="12">
        <v>0</v>
      </c>
      <c r="I57" s="13">
        <f t="shared" si="35"/>
        <v>1114460000</v>
      </c>
      <c r="J57" s="12">
        <v>0</v>
      </c>
      <c r="K57" s="12">
        <v>0</v>
      </c>
      <c r="L57" s="12">
        <v>0</v>
      </c>
      <c r="M57" s="12">
        <v>0</v>
      </c>
      <c r="N57" s="14">
        <f t="shared" si="4"/>
        <v>0</v>
      </c>
      <c r="O57" s="14">
        <f t="shared" si="5"/>
        <v>0</v>
      </c>
    </row>
    <row r="58" spans="1:22" s="3" customFormat="1" x14ac:dyDescent="0.25">
      <c r="A58" s="34" t="s">
        <v>28</v>
      </c>
      <c r="B58" s="34"/>
      <c r="C58" s="7">
        <f>+C59+C63</f>
        <v>65700000</v>
      </c>
      <c r="D58" s="7">
        <f t="shared" ref="D58:M58" si="36">+D59+D63</f>
        <v>0</v>
      </c>
      <c r="E58" s="7">
        <f t="shared" si="36"/>
        <v>0</v>
      </c>
      <c r="F58" s="7">
        <f t="shared" si="36"/>
        <v>65700000</v>
      </c>
      <c r="G58" s="7">
        <f t="shared" si="36"/>
        <v>0</v>
      </c>
      <c r="H58" s="7">
        <f t="shared" si="36"/>
        <v>330000</v>
      </c>
      <c r="I58" s="7">
        <f t="shared" si="36"/>
        <v>65370000</v>
      </c>
      <c r="J58" s="7">
        <f t="shared" si="36"/>
        <v>330000</v>
      </c>
      <c r="K58" s="7">
        <f t="shared" si="36"/>
        <v>0</v>
      </c>
      <c r="L58" s="7">
        <f t="shared" si="36"/>
        <v>0</v>
      </c>
      <c r="M58" s="7">
        <f t="shared" si="36"/>
        <v>0</v>
      </c>
      <c r="N58" s="8">
        <f t="shared" si="4"/>
        <v>5.0228310502283104E-3</v>
      </c>
      <c r="O58" s="9">
        <f t="shared" si="5"/>
        <v>0</v>
      </c>
      <c r="P58" s="20"/>
      <c r="Q58" s="20"/>
      <c r="R58" s="20"/>
      <c r="S58" s="20"/>
      <c r="T58" s="20"/>
      <c r="U58" s="20"/>
      <c r="V58" s="20"/>
    </row>
    <row r="59" spans="1:22" x14ac:dyDescent="0.25">
      <c r="A59" s="15" t="s">
        <v>128</v>
      </c>
      <c r="B59" s="16" t="s">
        <v>129</v>
      </c>
      <c r="C59" s="17">
        <f>+C60</f>
        <v>10700000</v>
      </c>
      <c r="D59" s="17">
        <f t="shared" ref="D59:E59" si="37">+D60</f>
        <v>0</v>
      </c>
      <c r="E59" s="17">
        <f t="shared" si="37"/>
        <v>0</v>
      </c>
      <c r="F59" s="18">
        <f t="shared" ref="F59:F61" si="38">+C59+D59-E59</f>
        <v>10700000</v>
      </c>
      <c r="G59" s="17">
        <f t="shared" ref="G59:H59" si="39">+G60</f>
        <v>0</v>
      </c>
      <c r="H59" s="17">
        <f t="shared" si="39"/>
        <v>330000</v>
      </c>
      <c r="I59" s="18">
        <f t="shared" ref="I59:I61" si="40">+F59-G59-H59</f>
        <v>10370000</v>
      </c>
      <c r="J59" s="17">
        <f t="shared" ref="J59:M59" si="41">+J60</f>
        <v>330000</v>
      </c>
      <c r="K59" s="17">
        <f t="shared" si="41"/>
        <v>0</v>
      </c>
      <c r="L59" s="17">
        <f t="shared" si="41"/>
        <v>0</v>
      </c>
      <c r="M59" s="17">
        <f t="shared" si="41"/>
        <v>0</v>
      </c>
      <c r="N59" s="19">
        <f t="shared" si="4"/>
        <v>3.0841121495327101E-2</v>
      </c>
      <c r="O59" s="19">
        <f t="shared" si="5"/>
        <v>0</v>
      </c>
    </row>
    <row r="60" spans="1:22" x14ac:dyDescent="0.25">
      <c r="A60" s="15" t="s">
        <v>130</v>
      </c>
      <c r="B60" s="16" t="s">
        <v>131</v>
      </c>
      <c r="C60" s="17">
        <f>SUM(C61:C62)</f>
        <v>10700000</v>
      </c>
      <c r="D60" s="17">
        <f t="shared" ref="D60:E60" si="42">SUM(D61:D62)</f>
        <v>0</v>
      </c>
      <c r="E60" s="17">
        <f t="shared" si="42"/>
        <v>0</v>
      </c>
      <c r="F60" s="18">
        <f t="shared" si="38"/>
        <v>10700000</v>
      </c>
      <c r="G60" s="17">
        <f t="shared" ref="G60:H60" si="43">SUM(G61:G62)</f>
        <v>0</v>
      </c>
      <c r="H60" s="17">
        <f t="shared" si="43"/>
        <v>330000</v>
      </c>
      <c r="I60" s="18">
        <f t="shared" si="40"/>
        <v>10370000</v>
      </c>
      <c r="J60" s="17">
        <f t="shared" ref="J60:M60" si="44">SUM(J61:J62)</f>
        <v>330000</v>
      </c>
      <c r="K60" s="17">
        <f t="shared" si="44"/>
        <v>0</v>
      </c>
      <c r="L60" s="17">
        <f t="shared" si="44"/>
        <v>0</v>
      </c>
      <c r="M60" s="17">
        <f t="shared" si="44"/>
        <v>0</v>
      </c>
      <c r="N60" s="19">
        <f t="shared" si="4"/>
        <v>3.0841121495327101E-2</v>
      </c>
      <c r="O60" s="19">
        <f t="shared" si="5"/>
        <v>0</v>
      </c>
    </row>
    <row r="61" spans="1:22" x14ac:dyDescent="0.25">
      <c r="A61" s="10" t="s">
        <v>132</v>
      </c>
      <c r="B61" s="11" t="s">
        <v>134</v>
      </c>
      <c r="C61" s="12">
        <v>10350000</v>
      </c>
      <c r="D61" s="12">
        <v>0</v>
      </c>
      <c r="E61" s="12">
        <v>0</v>
      </c>
      <c r="F61" s="13">
        <f t="shared" si="38"/>
        <v>10350000</v>
      </c>
      <c r="G61" s="12">
        <v>0</v>
      </c>
      <c r="H61" s="12">
        <v>0</v>
      </c>
      <c r="I61" s="13">
        <f t="shared" si="40"/>
        <v>10350000</v>
      </c>
      <c r="J61" s="12">
        <v>0</v>
      </c>
      <c r="K61" s="12">
        <v>0</v>
      </c>
      <c r="L61" s="12">
        <v>0</v>
      </c>
      <c r="M61" s="12">
        <v>0</v>
      </c>
      <c r="N61" s="14">
        <f t="shared" si="4"/>
        <v>0</v>
      </c>
      <c r="O61" s="14">
        <f t="shared" si="5"/>
        <v>0</v>
      </c>
    </row>
    <row r="62" spans="1:22" x14ac:dyDescent="0.25">
      <c r="A62" s="10" t="s">
        <v>133</v>
      </c>
      <c r="B62" s="11" t="s">
        <v>135</v>
      </c>
      <c r="C62" s="12">
        <v>350000</v>
      </c>
      <c r="D62" s="12">
        <v>0</v>
      </c>
      <c r="E62" s="12">
        <v>0</v>
      </c>
      <c r="F62" s="13">
        <f t="shared" si="16"/>
        <v>350000</v>
      </c>
      <c r="G62" s="12">
        <v>0</v>
      </c>
      <c r="H62" s="12">
        <v>330000</v>
      </c>
      <c r="I62" s="13">
        <f t="shared" si="18"/>
        <v>20000</v>
      </c>
      <c r="J62" s="12">
        <v>330000</v>
      </c>
      <c r="K62" s="12">
        <v>0</v>
      </c>
      <c r="L62" s="12">
        <v>0</v>
      </c>
      <c r="M62" s="12">
        <v>0</v>
      </c>
      <c r="N62" s="14">
        <f t="shared" si="4"/>
        <v>0.94285714285714284</v>
      </c>
      <c r="O62" s="14">
        <f t="shared" si="5"/>
        <v>0</v>
      </c>
    </row>
    <row r="63" spans="1:22" x14ac:dyDescent="0.25">
      <c r="A63" s="15" t="s">
        <v>136</v>
      </c>
      <c r="B63" s="16" t="s">
        <v>137</v>
      </c>
      <c r="C63" s="17">
        <v>55000000</v>
      </c>
      <c r="D63" s="17">
        <v>0</v>
      </c>
      <c r="E63" s="17">
        <v>0</v>
      </c>
      <c r="F63" s="18">
        <f t="shared" si="16"/>
        <v>55000000</v>
      </c>
      <c r="G63" s="17">
        <v>0</v>
      </c>
      <c r="H63" s="17">
        <v>0</v>
      </c>
      <c r="I63" s="18">
        <f t="shared" si="18"/>
        <v>55000000</v>
      </c>
      <c r="J63" s="17">
        <v>0</v>
      </c>
      <c r="K63" s="17">
        <v>0</v>
      </c>
      <c r="L63" s="17">
        <v>0</v>
      </c>
      <c r="M63" s="17">
        <v>0</v>
      </c>
      <c r="N63" s="19">
        <f t="shared" si="4"/>
        <v>0</v>
      </c>
      <c r="O63" s="19">
        <f t="shared" si="5"/>
        <v>0</v>
      </c>
    </row>
    <row r="64" spans="1:22" x14ac:dyDescent="0.25">
      <c r="A64" s="42" t="s">
        <v>24</v>
      </c>
      <c r="B64" s="42"/>
      <c r="C64" s="7">
        <f>+C65+C67+C71+C74+C79+C82</f>
        <v>7000000000</v>
      </c>
      <c r="D64" s="7">
        <f t="shared" ref="D64:M64" si="45">+D65+D67+D71+D74+D79+D82</f>
        <v>0</v>
      </c>
      <c r="E64" s="7">
        <f t="shared" si="45"/>
        <v>0</v>
      </c>
      <c r="F64" s="7">
        <f t="shared" si="45"/>
        <v>7000000000</v>
      </c>
      <c r="G64" s="7">
        <f t="shared" si="45"/>
        <v>0</v>
      </c>
      <c r="H64" s="7">
        <f t="shared" si="45"/>
        <v>1282131442.8099999</v>
      </c>
      <c r="I64" s="7">
        <f t="shared" si="45"/>
        <v>5717868557.1900005</v>
      </c>
      <c r="J64" s="7">
        <f t="shared" si="45"/>
        <v>962210898.80999994</v>
      </c>
      <c r="K64" s="7">
        <f t="shared" si="45"/>
        <v>0</v>
      </c>
      <c r="L64" s="7">
        <f t="shared" si="45"/>
        <v>0</v>
      </c>
      <c r="M64" s="7">
        <f t="shared" si="45"/>
        <v>0</v>
      </c>
      <c r="N64" s="8">
        <f t="shared" si="4"/>
        <v>0.13745869983</v>
      </c>
      <c r="O64" s="9">
        <f t="shared" si="5"/>
        <v>0</v>
      </c>
    </row>
    <row r="65" spans="1:15" ht="22.5" x14ac:dyDescent="0.25">
      <c r="A65" s="15" t="s">
        <v>29</v>
      </c>
      <c r="B65" s="16" t="s">
        <v>35</v>
      </c>
      <c r="C65" s="17">
        <f>+C66</f>
        <v>200000000</v>
      </c>
      <c r="D65" s="17">
        <f t="shared" ref="D65:M65" si="46">+D66</f>
        <v>0</v>
      </c>
      <c r="E65" s="17">
        <f t="shared" si="46"/>
        <v>0</v>
      </c>
      <c r="F65" s="17">
        <f t="shared" si="46"/>
        <v>200000000</v>
      </c>
      <c r="G65" s="17">
        <f t="shared" si="46"/>
        <v>0</v>
      </c>
      <c r="H65" s="17">
        <f t="shared" si="46"/>
        <v>0</v>
      </c>
      <c r="I65" s="17">
        <f t="shared" si="46"/>
        <v>200000000</v>
      </c>
      <c r="J65" s="17">
        <f t="shared" si="46"/>
        <v>0</v>
      </c>
      <c r="K65" s="17">
        <f t="shared" si="46"/>
        <v>0</v>
      </c>
      <c r="L65" s="17">
        <f t="shared" si="46"/>
        <v>0</v>
      </c>
      <c r="M65" s="17">
        <f t="shared" si="46"/>
        <v>0</v>
      </c>
      <c r="N65" s="19">
        <f t="shared" si="4"/>
        <v>0</v>
      </c>
      <c r="O65" s="19">
        <f t="shared" si="5"/>
        <v>0</v>
      </c>
    </row>
    <row r="66" spans="1:15" ht="22.5" x14ac:dyDescent="0.25">
      <c r="A66" s="32" t="s">
        <v>152</v>
      </c>
      <c r="B66" s="11" t="s">
        <v>153</v>
      </c>
      <c r="C66" s="12">
        <v>200000000</v>
      </c>
      <c r="D66" s="12">
        <v>0</v>
      </c>
      <c r="E66" s="12">
        <v>0</v>
      </c>
      <c r="F66" s="13">
        <f t="shared" ref="F66" si="47">+C66+D66-E66</f>
        <v>200000000</v>
      </c>
      <c r="G66" s="12">
        <v>0</v>
      </c>
      <c r="H66" s="12">
        <v>0</v>
      </c>
      <c r="I66" s="13">
        <f t="shared" ref="I66" si="48">+F66-G66-H66</f>
        <v>200000000</v>
      </c>
      <c r="J66" s="12">
        <v>0</v>
      </c>
      <c r="K66" s="12">
        <v>0</v>
      </c>
      <c r="L66" s="12">
        <v>0</v>
      </c>
      <c r="M66" s="12">
        <v>0</v>
      </c>
      <c r="N66" s="14">
        <f t="shared" si="4"/>
        <v>0</v>
      </c>
      <c r="O66" s="14">
        <f t="shared" si="5"/>
        <v>0</v>
      </c>
    </row>
    <row r="67" spans="1:15" ht="33.75" x14ac:dyDescent="0.25">
      <c r="A67" s="33" t="s">
        <v>30</v>
      </c>
      <c r="B67" s="16" t="s">
        <v>36</v>
      </c>
      <c r="C67" s="17">
        <f>SUM(C68:C70)</f>
        <v>1045900000</v>
      </c>
      <c r="D67" s="17">
        <f t="shared" ref="D67:M67" si="49">SUM(D68:D70)</f>
        <v>0</v>
      </c>
      <c r="E67" s="17">
        <f t="shared" si="49"/>
        <v>0</v>
      </c>
      <c r="F67" s="17">
        <f t="shared" si="49"/>
        <v>1045900000</v>
      </c>
      <c r="G67" s="17">
        <f t="shared" si="49"/>
        <v>0</v>
      </c>
      <c r="H67" s="17">
        <f t="shared" si="49"/>
        <v>0</v>
      </c>
      <c r="I67" s="17">
        <f t="shared" si="49"/>
        <v>1045900000</v>
      </c>
      <c r="J67" s="17">
        <f t="shared" si="49"/>
        <v>0</v>
      </c>
      <c r="K67" s="17">
        <f t="shared" si="49"/>
        <v>0</v>
      </c>
      <c r="L67" s="17">
        <f t="shared" si="49"/>
        <v>0</v>
      </c>
      <c r="M67" s="17">
        <f t="shared" si="49"/>
        <v>0</v>
      </c>
      <c r="N67" s="19">
        <f t="shared" si="4"/>
        <v>0</v>
      </c>
      <c r="O67" s="19">
        <f t="shared" si="5"/>
        <v>0</v>
      </c>
    </row>
    <row r="68" spans="1:15" ht="22.5" x14ac:dyDescent="0.25">
      <c r="A68" s="32" t="s">
        <v>154</v>
      </c>
      <c r="B68" s="11" t="s">
        <v>157</v>
      </c>
      <c r="C68" s="12">
        <v>185900000</v>
      </c>
      <c r="D68" s="12">
        <v>0</v>
      </c>
      <c r="E68" s="12">
        <v>0</v>
      </c>
      <c r="F68" s="13">
        <f t="shared" ref="F68:F73" si="50">+C68+D68-E68</f>
        <v>185900000</v>
      </c>
      <c r="G68" s="12">
        <v>0</v>
      </c>
      <c r="H68" s="12">
        <v>0</v>
      </c>
      <c r="I68" s="13">
        <f t="shared" ref="I68:I73" si="51">+F68-G68-H68</f>
        <v>185900000</v>
      </c>
      <c r="J68" s="12">
        <v>0</v>
      </c>
      <c r="K68" s="12">
        <v>0</v>
      </c>
      <c r="L68" s="12">
        <v>0</v>
      </c>
      <c r="M68" s="12">
        <v>0</v>
      </c>
      <c r="N68" s="14">
        <f t="shared" si="4"/>
        <v>0</v>
      </c>
      <c r="O68" s="14">
        <f t="shared" si="5"/>
        <v>0</v>
      </c>
    </row>
    <row r="69" spans="1:15" ht="22.5" x14ac:dyDescent="0.25">
      <c r="A69" s="32" t="s">
        <v>155</v>
      </c>
      <c r="B69" s="11" t="s">
        <v>158</v>
      </c>
      <c r="C69" s="12">
        <v>120000000</v>
      </c>
      <c r="D69" s="12">
        <v>0</v>
      </c>
      <c r="E69" s="12">
        <v>0</v>
      </c>
      <c r="F69" s="13">
        <f t="shared" si="50"/>
        <v>120000000</v>
      </c>
      <c r="G69" s="12">
        <v>0</v>
      </c>
      <c r="H69" s="12">
        <v>0</v>
      </c>
      <c r="I69" s="13">
        <f t="shared" si="51"/>
        <v>120000000</v>
      </c>
      <c r="J69" s="12">
        <v>0</v>
      </c>
      <c r="K69" s="12">
        <v>0</v>
      </c>
      <c r="L69" s="12">
        <v>0</v>
      </c>
      <c r="M69" s="12">
        <v>0</v>
      </c>
      <c r="N69" s="14">
        <f t="shared" si="4"/>
        <v>0</v>
      </c>
      <c r="O69" s="14">
        <f t="shared" si="5"/>
        <v>0</v>
      </c>
    </row>
    <row r="70" spans="1:15" ht="22.5" x14ac:dyDescent="0.25">
      <c r="A70" s="32" t="s">
        <v>156</v>
      </c>
      <c r="B70" s="11" t="s">
        <v>159</v>
      </c>
      <c r="C70" s="12">
        <v>740000000</v>
      </c>
      <c r="D70" s="12">
        <v>0</v>
      </c>
      <c r="E70" s="12">
        <v>0</v>
      </c>
      <c r="F70" s="13">
        <f t="shared" si="50"/>
        <v>740000000</v>
      </c>
      <c r="G70" s="12">
        <v>0</v>
      </c>
      <c r="H70" s="12">
        <v>0</v>
      </c>
      <c r="I70" s="13">
        <f t="shared" si="51"/>
        <v>740000000</v>
      </c>
      <c r="J70" s="12">
        <v>0</v>
      </c>
      <c r="K70" s="12">
        <v>0</v>
      </c>
      <c r="L70" s="12">
        <v>0</v>
      </c>
      <c r="M70" s="12">
        <v>0</v>
      </c>
      <c r="N70" s="14">
        <f t="shared" si="4"/>
        <v>0</v>
      </c>
      <c r="O70" s="14">
        <f t="shared" si="5"/>
        <v>0</v>
      </c>
    </row>
    <row r="71" spans="1:15" ht="56.25" x14ac:dyDescent="0.25">
      <c r="A71" s="33" t="s">
        <v>31</v>
      </c>
      <c r="B71" s="16" t="s">
        <v>37</v>
      </c>
      <c r="C71" s="17">
        <f>SUM(C72:C73)</f>
        <v>2825211185</v>
      </c>
      <c r="D71" s="17">
        <f t="shared" ref="D71:M71" si="52">SUM(D72:D73)</f>
        <v>0</v>
      </c>
      <c r="E71" s="17">
        <f t="shared" si="52"/>
        <v>0</v>
      </c>
      <c r="F71" s="17">
        <f t="shared" si="52"/>
        <v>2825211185</v>
      </c>
      <c r="G71" s="17">
        <f t="shared" si="52"/>
        <v>0</v>
      </c>
      <c r="H71" s="17">
        <f t="shared" si="52"/>
        <v>185438380.81</v>
      </c>
      <c r="I71" s="17">
        <f t="shared" si="52"/>
        <v>2639772804.1900001</v>
      </c>
      <c r="J71" s="17">
        <f t="shared" si="52"/>
        <v>185438380.81</v>
      </c>
      <c r="K71" s="17">
        <f t="shared" si="52"/>
        <v>0</v>
      </c>
      <c r="L71" s="17">
        <f t="shared" si="52"/>
        <v>0</v>
      </c>
      <c r="M71" s="17">
        <f t="shared" si="52"/>
        <v>0</v>
      </c>
      <c r="N71" s="19">
        <f t="shared" si="4"/>
        <v>6.5636997968348335E-2</v>
      </c>
      <c r="O71" s="19">
        <f t="shared" si="5"/>
        <v>0</v>
      </c>
    </row>
    <row r="72" spans="1:15" ht="22.5" x14ac:dyDescent="0.25">
      <c r="A72" s="32" t="s">
        <v>160</v>
      </c>
      <c r="B72" s="11" t="s">
        <v>159</v>
      </c>
      <c r="C72" s="12">
        <v>1900000000</v>
      </c>
      <c r="D72" s="12">
        <v>0</v>
      </c>
      <c r="E72" s="12">
        <v>0</v>
      </c>
      <c r="F72" s="13">
        <f t="shared" si="50"/>
        <v>1900000000</v>
      </c>
      <c r="G72" s="12">
        <v>0</v>
      </c>
      <c r="H72" s="12">
        <v>185438380.81</v>
      </c>
      <c r="I72" s="13">
        <f t="shared" si="51"/>
        <v>1714561619.1900001</v>
      </c>
      <c r="J72" s="12">
        <v>185438380.81</v>
      </c>
      <c r="K72" s="12">
        <v>0</v>
      </c>
      <c r="L72" s="12">
        <v>0</v>
      </c>
      <c r="M72" s="12">
        <v>0</v>
      </c>
      <c r="N72" s="14">
        <f t="shared" si="4"/>
        <v>9.7599147794736843E-2</v>
      </c>
      <c r="O72" s="14">
        <f t="shared" si="5"/>
        <v>0</v>
      </c>
    </row>
    <row r="73" spans="1:15" ht="22.5" x14ac:dyDescent="0.25">
      <c r="A73" s="32" t="s">
        <v>161</v>
      </c>
      <c r="B73" s="11" t="s">
        <v>162</v>
      </c>
      <c r="C73" s="12">
        <v>925211185</v>
      </c>
      <c r="D73" s="12">
        <v>0</v>
      </c>
      <c r="E73" s="12">
        <v>0</v>
      </c>
      <c r="F73" s="13">
        <f t="shared" si="50"/>
        <v>925211185</v>
      </c>
      <c r="G73" s="12">
        <v>0</v>
      </c>
      <c r="H73" s="12">
        <v>0</v>
      </c>
      <c r="I73" s="13">
        <f t="shared" si="51"/>
        <v>925211185</v>
      </c>
      <c r="J73" s="12">
        <v>0</v>
      </c>
      <c r="K73" s="12">
        <v>0</v>
      </c>
      <c r="L73" s="12">
        <v>0</v>
      </c>
      <c r="M73" s="12">
        <v>0</v>
      </c>
      <c r="N73" s="14">
        <f t="shared" si="4"/>
        <v>0</v>
      </c>
      <c r="O73" s="14">
        <f t="shared" si="5"/>
        <v>0</v>
      </c>
    </row>
    <row r="74" spans="1:15" ht="45" x14ac:dyDescent="0.25">
      <c r="A74" s="33" t="s">
        <v>32</v>
      </c>
      <c r="B74" s="16" t="s">
        <v>38</v>
      </c>
      <c r="C74" s="17">
        <f>SUM(C75:C78)</f>
        <v>2400000000</v>
      </c>
      <c r="D74" s="17">
        <f t="shared" ref="D74:M74" si="53">SUM(D75:D78)</f>
        <v>0</v>
      </c>
      <c r="E74" s="17">
        <f t="shared" si="53"/>
        <v>0</v>
      </c>
      <c r="F74" s="17">
        <f t="shared" si="53"/>
        <v>2400000000</v>
      </c>
      <c r="G74" s="17">
        <f t="shared" si="53"/>
        <v>0</v>
      </c>
      <c r="H74" s="17">
        <f t="shared" si="53"/>
        <v>936387210</v>
      </c>
      <c r="I74" s="17">
        <f t="shared" si="53"/>
        <v>1463612790</v>
      </c>
      <c r="J74" s="17">
        <f t="shared" si="53"/>
        <v>616466666</v>
      </c>
      <c r="K74" s="17">
        <f t="shared" si="53"/>
        <v>0</v>
      </c>
      <c r="L74" s="17">
        <f t="shared" si="53"/>
        <v>0</v>
      </c>
      <c r="M74" s="17">
        <f t="shared" si="53"/>
        <v>0</v>
      </c>
      <c r="N74" s="19">
        <f t="shared" si="4"/>
        <v>0.25686111083333335</v>
      </c>
      <c r="O74" s="19">
        <f t="shared" si="5"/>
        <v>0</v>
      </c>
    </row>
    <row r="75" spans="1:15" ht="22.5" x14ac:dyDescent="0.25">
      <c r="A75" s="32" t="s">
        <v>144</v>
      </c>
      <c r="B75" s="11" t="s">
        <v>148</v>
      </c>
      <c r="C75" s="12">
        <v>947762000</v>
      </c>
      <c r="D75" s="12">
        <v>0</v>
      </c>
      <c r="E75" s="12">
        <v>0</v>
      </c>
      <c r="F75" s="13">
        <f t="shared" ref="F75:F78" si="54">+C75+D75-E75</f>
        <v>947762000</v>
      </c>
      <c r="G75" s="12">
        <v>0</v>
      </c>
      <c r="H75" s="12">
        <v>487366666</v>
      </c>
      <c r="I75" s="13">
        <f t="shared" ref="I75:I78" si="55">+F75-G75-H75</f>
        <v>460395334</v>
      </c>
      <c r="J75" s="12">
        <v>486500000</v>
      </c>
      <c r="K75" s="12">
        <v>0</v>
      </c>
      <c r="L75" s="12">
        <v>0</v>
      </c>
      <c r="M75" s="12">
        <v>0</v>
      </c>
      <c r="N75" s="14">
        <f t="shared" si="4"/>
        <v>0.51331452411048339</v>
      </c>
      <c r="O75" s="14">
        <f t="shared" si="5"/>
        <v>0</v>
      </c>
    </row>
    <row r="76" spans="1:15" ht="22.5" x14ac:dyDescent="0.25">
      <c r="A76" s="32" t="s">
        <v>145</v>
      </c>
      <c r="B76" s="11" t="s">
        <v>149</v>
      </c>
      <c r="C76" s="12">
        <v>400000000</v>
      </c>
      <c r="D76" s="12">
        <v>0</v>
      </c>
      <c r="E76" s="12">
        <v>0</v>
      </c>
      <c r="F76" s="13">
        <f t="shared" si="54"/>
        <v>400000000</v>
      </c>
      <c r="G76" s="12">
        <v>0</v>
      </c>
      <c r="H76" s="12">
        <v>65099999</v>
      </c>
      <c r="I76" s="13">
        <f t="shared" si="55"/>
        <v>334900001</v>
      </c>
      <c r="J76" s="12">
        <v>65099999</v>
      </c>
      <c r="K76" s="12">
        <v>0</v>
      </c>
      <c r="L76" s="12">
        <v>0</v>
      </c>
      <c r="M76" s="12">
        <v>0</v>
      </c>
      <c r="N76" s="14">
        <f t="shared" si="4"/>
        <v>0.16274999749999999</v>
      </c>
      <c r="O76" s="14">
        <f t="shared" si="5"/>
        <v>0</v>
      </c>
    </row>
    <row r="77" spans="1:15" ht="33.75" x14ac:dyDescent="0.25">
      <c r="A77" s="32" t="s">
        <v>146</v>
      </c>
      <c r="B77" s="11" t="s">
        <v>150</v>
      </c>
      <c r="C77" s="12">
        <v>201220000</v>
      </c>
      <c r="D77" s="12">
        <v>0</v>
      </c>
      <c r="E77" s="12">
        <v>0</v>
      </c>
      <c r="F77" s="13">
        <f t="shared" si="54"/>
        <v>201220000</v>
      </c>
      <c r="G77" s="12">
        <v>0</v>
      </c>
      <c r="H77" s="12">
        <v>0</v>
      </c>
      <c r="I77" s="13">
        <f t="shared" si="55"/>
        <v>201220000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4"/>
        <v>0</v>
      </c>
      <c r="O77" s="14">
        <f t="shared" si="5"/>
        <v>0</v>
      </c>
    </row>
    <row r="78" spans="1:15" ht="22.5" x14ac:dyDescent="0.25">
      <c r="A78" s="32" t="s">
        <v>147</v>
      </c>
      <c r="B78" s="11" t="s">
        <v>151</v>
      </c>
      <c r="C78" s="12">
        <v>851018000</v>
      </c>
      <c r="D78" s="12">
        <v>0</v>
      </c>
      <c r="E78" s="12">
        <v>0</v>
      </c>
      <c r="F78" s="13">
        <f t="shared" si="54"/>
        <v>851018000</v>
      </c>
      <c r="G78" s="12">
        <v>0</v>
      </c>
      <c r="H78" s="12">
        <v>383920545</v>
      </c>
      <c r="I78" s="13">
        <f t="shared" si="55"/>
        <v>467097455</v>
      </c>
      <c r="J78" s="12">
        <v>64866667</v>
      </c>
      <c r="K78" s="12">
        <v>0</v>
      </c>
      <c r="L78" s="12">
        <v>0</v>
      </c>
      <c r="M78" s="12">
        <v>0</v>
      </c>
      <c r="N78" s="14">
        <f t="shared" si="4"/>
        <v>7.6222438303302636E-2</v>
      </c>
      <c r="O78" s="14">
        <f t="shared" si="5"/>
        <v>0</v>
      </c>
    </row>
    <row r="79" spans="1:15" ht="45" x14ac:dyDescent="0.25">
      <c r="A79" s="33" t="s">
        <v>33</v>
      </c>
      <c r="B79" s="16" t="s">
        <v>39</v>
      </c>
      <c r="C79" s="17">
        <f>SUM(C80:C81)</f>
        <v>200000000</v>
      </c>
      <c r="D79" s="17">
        <f t="shared" ref="D79:M79" si="56">SUM(D80:D81)</f>
        <v>0</v>
      </c>
      <c r="E79" s="17">
        <f t="shared" si="56"/>
        <v>0</v>
      </c>
      <c r="F79" s="17">
        <f t="shared" si="56"/>
        <v>200000000</v>
      </c>
      <c r="G79" s="17">
        <f t="shared" si="56"/>
        <v>0</v>
      </c>
      <c r="H79" s="17">
        <f t="shared" si="56"/>
        <v>0</v>
      </c>
      <c r="I79" s="17">
        <f t="shared" si="56"/>
        <v>200000000</v>
      </c>
      <c r="J79" s="17">
        <f t="shared" si="56"/>
        <v>0</v>
      </c>
      <c r="K79" s="17">
        <f t="shared" si="56"/>
        <v>0</v>
      </c>
      <c r="L79" s="17">
        <f t="shared" si="56"/>
        <v>0</v>
      </c>
      <c r="M79" s="17">
        <f t="shared" si="56"/>
        <v>0</v>
      </c>
      <c r="N79" s="19">
        <f t="shared" si="4"/>
        <v>0</v>
      </c>
      <c r="O79" s="19">
        <f t="shared" si="5"/>
        <v>0</v>
      </c>
    </row>
    <row r="80" spans="1:15" ht="22.5" x14ac:dyDescent="0.25">
      <c r="A80" s="32" t="s">
        <v>164</v>
      </c>
      <c r="B80" s="11" t="s">
        <v>158</v>
      </c>
      <c r="C80" s="12">
        <v>120000000</v>
      </c>
      <c r="D80" s="12">
        <v>0</v>
      </c>
      <c r="E80" s="12">
        <v>0</v>
      </c>
      <c r="F80" s="13">
        <f>+C80+D80-E80</f>
        <v>120000000</v>
      </c>
      <c r="G80" s="12">
        <v>0</v>
      </c>
      <c r="H80" s="12">
        <v>0</v>
      </c>
      <c r="I80" s="13">
        <f>+F80-G80-H80</f>
        <v>120000000</v>
      </c>
      <c r="J80" s="12">
        <v>0</v>
      </c>
      <c r="K80" s="12">
        <v>0</v>
      </c>
      <c r="L80" s="12">
        <v>0</v>
      </c>
      <c r="M80" s="12">
        <v>0</v>
      </c>
      <c r="N80" s="14">
        <f>+J80/F80</f>
        <v>0</v>
      </c>
      <c r="O80" s="14">
        <f>+K80/F80</f>
        <v>0</v>
      </c>
    </row>
    <row r="81" spans="1:15" ht="22.5" x14ac:dyDescent="0.25">
      <c r="A81" s="32" t="s">
        <v>163</v>
      </c>
      <c r="B81" s="11" t="s">
        <v>165</v>
      </c>
      <c r="C81" s="12">
        <v>80000000</v>
      </c>
      <c r="D81" s="12">
        <v>0</v>
      </c>
      <c r="E81" s="12">
        <v>0</v>
      </c>
      <c r="F81" s="13">
        <f>+C81+D81-E81</f>
        <v>80000000</v>
      </c>
      <c r="G81" s="12">
        <v>0</v>
      </c>
      <c r="H81" s="12">
        <v>0</v>
      </c>
      <c r="I81" s="13">
        <f>+F81-G81-H81</f>
        <v>80000000</v>
      </c>
      <c r="J81" s="12">
        <v>0</v>
      </c>
      <c r="K81" s="12">
        <v>0</v>
      </c>
      <c r="L81" s="12">
        <v>0</v>
      </c>
      <c r="M81" s="12">
        <v>0</v>
      </c>
      <c r="N81" s="14">
        <f>+J81/F81</f>
        <v>0</v>
      </c>
      <c r="O81" s="14">
        <f>+K81/F81</f>
        <v>0</v>
      </c>
    </row>
    <row r="82" spans="1:15" ht="33.75" x14ac:dyDescent="0.25">
      <c r="A82" s="33" t="s">
        <v>34</v>
      </c>
      <c r="B82" s="16" t="s">
        <v>40</v>
      </c>
      <c r="C82" s="17">
        <f>SUM(C83:C84)</f>
        <v>328888815</v>
      </c>
      <c r="D82" s="17">
        <f t="shared" ref="D82:M82" si="57">SUM(D83:D84)</f>
        <v>0</v>
      </c>
      <c r="E82" s="17">
        <f t="shared" si="57"/>
        <v>0</v>
      </c>
      <c r="F82" s="17">
        <f t="shared" si="57"/>
        <v>328888815</v>
      </c>
      <c r="G82" s="17">
        <f t="shared" si="57"/>
        <v>0</v>
      </c>
      <c r="H82" s="17">
        <f t="shared" si="57"/>
        <v>160305852</v>
      </c>
      <c r="I82" s="17">
        <f t="shared" si="57"/>
        <v>168582963</v>
      </c>
      <c r="J82" s="17">
        <f t="shared" si="57"/>
        <v>160305852</v>
      </c>
      <c r="K82" s="17">
        <f t="shared" si="57"/>
        <v>0</v>
      </c>
      <c r="L82" s="17">
        <f t="shared" si="57"/>
        <v>0</v>
      </c>
      <c r="M82" s="17">
        <f t="shared" si="57"/>
        <v>0</v>
      </c>
      <c r="N82" s="19">
        <f t="shared" si="4"/>
        <v>0.48741655139594819</v>
      </c>
      <c r="O82" s="19">
        <f t="shared" si="5"/>
        <v>0</v>
      </c>
    </row>
    <row r="83" spans="1:15" ht="33.75" x14ac:dyDescent="0.25">
      <c r="A83" s="32" t="s">
        <v>167</v>
      </c>
      <c r="B83" s="11" t="s">
        <v>150</v>
      </c>
      <c r="C83" s="12">
        <v>34688334</v>
      </c>
      <c r="D83" s="12">
        <v>0</v>
      </c>
      <c r="E83" s="12">
        <v>0</v>
      </c>
      <c r="F83" s="13">
        <f>+C83+D83-E83</f>
        <v>34688334</v>
      </c>
      <c r="G83" s="12">
        <v>0</v>
      </c>
      <c r="H83" s="12">
        <v>0</v>
      </c>
      <c r="I83" s="13">
        <f>+F83-G83-H83</f>
        <v>34688334</v>
      </c>
      <c r="J83" s="12">
        <v>0</v>
      </c>
      <c r="K83" s="12">
        <v>0</v>
      </c>
      <c r="L83" s="12">
        <v>0</v>
      </c>
      <c r="M83" s="12">
        <v>0</v>
      </c>
      <c r="N83" s="14">
        <f t="shared" si="4"/>
        <v>0</v>
      </c>
      <c r="O83" s="14">
        <f t="shared" si="5"/>
        <v>0</v>
      </c>
    </row>
    <row r="84" spans="1:15" ht="22.5" x14ac:dyDescent="0.25">
      <c r="A84" s="32" t="s">
        <v>166</v>
      </c>
      <c r="B84" s="11" t="s">
        <v>165</v>
      </c>
      <c r="C84" s="12">
        <v>294200481</v>
      </c>
      <c r="D84" s="12">
        <v>0</v>
      </c>
      <c r="E84" s="12">
        <v>0</v>
      </c>
      <c r="F84" s="13">
        <f>+C84+D84-E84</f>
        <v>294200481</v>
      </c>
      <c r="G84" s="12">
        <v>0</v>
      </c>
      <c r="H84" s="12">
        <v>160305852</v>
      </c>
      <c r="I84" s="13">
        <f>+F84-G84-H84</f>
        <v>133894629</v>
      </c>
      <c r="J84" s="12">
        <v>160305852</v>
      </c>
      <c r="K84" s="12">
        <v>0</v>
      </c>
      <c r="L84" s="12">
        <v>0</v>
      </c>
      <c r="M84" s="12">
        <v>0</v>
      </c>
      <c r="N84" s="14">
        <f t="shared" si="4"/>
        <v>0.54488643749022292</v>
      </c>
      <c r="O84" s="14">
        <f t="shared" si="5"/>
        <v>0</v>
      </c>
    </row>
    <row r="85" spans="1:15" x14ac:dyDescent="0.25">
      <c r="A85" s="42" t="s">
        <v>138</v>
      </c>
      <c r="B85" s="42" t="s">
        <v>0</v>
      </c>
      <c r="C85" s="6">
        <f t="shared" ref="C85:M85" si="58">+C5+C64</f>
        <v>36191962728</v>
      </c>
      <c r="D85" s="7">
        <f t="shared" si="58"/>
        <v>1020000000</v>
      </c>
      <c r="E85" s="7">
        <f t="shared" si="58"/>
        <v>1020000000</v>
      </c>
      <c r="F85" s="7">
        <f t="shared" si="58"/>
        <v>36191962728</v>
      </c>
      <c r="G85" s="7">
        <f t="shared" si="58"/>
        <v>2861504000</v>
      </c>
      <c r="H85" s="7">
        <f t="shared" si="58"/>
        <v>23786290601.820004</v>
      </c>
      <c r="I85" s="7">
        <f t="shared" si="58"/>
        <v>9544168126.1800003</v>
      </c>
      <c r="J85" s="7">
        <f t="shared" si="58"/>
        <v>10342671651.9</v>
      </c>
      <c r="K85" s="7">
        <f t="shared" si="58"/>
        <v>5753943227.5100002</v>
      </c>
      <c r="L85" s="7">
        <f t="shared" si="58"/>
        <v>5753943227.5100002</v>
      </c>
      <c r="M85" s="7">
        <f t="shared" si="58"/>
        <v>5732114217.5100002</v>
      </c>
      <c r="N85" s="8">
        <f t="shared" si="4"/>
        <v>0.28577261005793331</v>
      </c>
      <c r="O85" s="9">
        <f t="shared" si="5"/>
        <v>0.15898400622131631</v>
      </c>
    </row>
    <row r="86" spans="1:15" x14ac:dyDescent="0.25">
      <c r="A86" s="4" t="s">
        <v>25</v>
      </c>
    </row>
  </sheetData>
  <mergeCells count="10">
    <mergeCell ref="A53:B53"/>
    <mergeCell ref="A58:B58"/>
    <mergeCell ref="A64:B64"/>
    <mergeCell ref="A85:B85"/>
    <mergeCell ref="A1:O1"/>
    <mergeCell ref="A2:O2"/>
    <mergeCell ref="A3:O3"/>
    <mergeCell ref="A5:B5"/>
    <mergeCell ref="A6:B6"/>
    <mergeCell ref="A37:B37"/>
  </mergeCells>
  <printOptions horizontalCentered="1"/>
  <pageMargins left="0" right="0" top="0.98425196850393704" bottom="0.78740157480314965" header="0.31496062992125984" footer="0.31496062992125984"/>
  <pageSetup paperSize="14" scale="70" orientation="landscape" r:id="rId1"/>
  <ignoredErrors>
    <ignoredError sqref="C30:E30 G30:M30 C60:E60 G60:H60 J60:M60" formulaRange="1"/>
    <ignoredError sqref="F30 F60 I60" formula="1" formulaRange="1"/>
    <ignoredError sqref="F20 F7:F9 I7:I9 F38:F47 I38:I47 F59 I5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 TRIMESTRE</vt:lpstr>
      <vt:lpstr>'I TRIMESTRE'!Títulos_a_imprimir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Cecilia Matallana Puentes</dc:creator>
  <cp:lastModifiedBy>Carlos Arturo Gaviria Vega</cp:lastModifiedBy>
  <cp:lastPrinted>2019-04-05T12:32:28Z</cp:lastPrinted>
  <dcterms:created xsi:type="dcterms:W3CDTF">2018-02-01T15:18:21Z</dcterms:created>
  <dcterms:modified xsi:type="dcterms:W3CDTF">2019-04-05T12:33:09Z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