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24226"/>
  <mc:AlternateContent xmlns:mc="http://schemas.openxmlformats.org/markup-compatibility/2006">
    <mc:Choice Requires="x15">
      <x15ac:absPath xmlns:x15ac="http://schemas.microsoft.com/office/spreadsheetml/2010/11/ac" url="C:\Users\PC\Desktop\trabajo_2021\super\docsSite\"/>
    </mc:Choice>
  </mc:AlternateContent>
  <xr:revisionPtr revIDLastSave="0" documentId="13_ncr:1_{059BC211-46C1-4449-8B1D-2BAD4F6655C3}" xr6:coauthVersionLast="47" xr6:coauthVersionMax="47" xr10:uidLastSave="{00000000-0000-0000-0000-000000000000}"/>
  <bookViews>
    <workbookView showHorizontalScroll="0" showVerticalScroll="0" showSheetTabs="0" xWindow="-120" yWindow="-120" windowWidth="29040" windowHeight="15840" xr2:uid="{00000000-000D-0000-FFFF-FFFF00000000}"/>
  </bookViews>
  <sheets>
    <sheet name="consolidado final" sheetId="16" r:id="rId1"/>
    <sheet name="ObSectoriales" sheetId="8" state="hidden" r:id="rId2"/>
    <sheet name="Objetivos" sheetId="2" state="hidden" r:id="rId3"/>
    <sheet name="Estrategias" sheetId="4" state="hidden" r:id="rId4"/>
    <sheet name="Procesos" sheetId="3" state="hidden" r:id="rId5"/>
    <sheet name="DimensionesMIPG" sheetId="7" state="hidden" r:id="rId6"/>
    <sheet name="PolíticasMIPG" sheetId="5" state="hidden" r:id="rId7"/>
    <sheet name="Planes612" sheetId="9" state="hidden" r:id="rId8"/>
    <sheet name="Dependencias" sheetId="10" state="hidden" r:id="rId9"/>
    <sheet name="TipoIndicador" sheetId="12" state="hidden" r:id="rId10"/>
    <sheet name="Frecuencia" sheetId="13" state="hidden" r:id="rId11"/>
  </sheets>
  <externalReferences>
    <externalReference r:id="rId12"/>
    <externalReference r:id="rId13"/>
  </externalReferences>
  <definedNames>
    <definedName name="_xlnm._FilterDatabase" localSheetId="0" hidden="1">'consolidado final'!$A$7:$V$110</definedName>
    <definedName name="Control_Interno">PolíticasMIPG!$D$19</definedName>
    <definedName name="Dependencias">Dependencias!$B$2:$B$11</definedName>
    <definedName name="DimensionesMIPG">DimensionesMIPG!$B$2:$B$9</definedName>
    <definedName name="Direccionamiento_Estratégico_y_Planeación">PolíticasMIPG!$D$4:$D$5</definedName>
    <definedName name="Evaluación_de_Resultados">PolíticasMIPG!$D$15</definedName>
    <definedName name="Fuentes">#REF!</definedName>
    <definedName name="Gestión_con_Valores_para_Resultados">PolíticasMIPG!$D$6:$D$14</definedName>
    <definedName name="Gestión_del_Conocimiento_y_la_Innovación">PolíticasMIPG!$D$18</definedName>
    <definedName name="Información_y_Comunicación">PolíticasMIPG!$D$16:$D$17</definedName>
    <definedName name="ObjetivosE">Objetivos!$B$2:$B$6</definedName>
    <definedName name="ObjetivosS">ObSectoriales!$A$2:$A$4</definedName>
    <definedName name="OE_1">Estrategias!$D$2:$D$5</definedName>
    <definedName name="OE_2">Estrategias!$D$6:$D$8</definedName>
    <definedName name="OE_3">Estrategias!$D$9:$D$13</definedName>
    <definedName name="OE_4">Estrategias!$D$14:$D$18</definedName>
    <definedName name="Periodicidad">Frecuencia!$B$2:$B$7</definedName>
    <definedName name="Planes612">Planes612!$B$2:$B$14</definedName>
    <definedName name="_xlnm.Print_Area" localSheetId="0">'consolidado final'!$A$2:$V$17</definedName>
    <definedName name="Procesos">Procesos!$B$2:$B$23</definedName>
    <definedName name="Talento_Humano">PolíticasMIPG!$D$2:$D$3</definedName>
    <definedName name="TipoIndicador">TipoIndicador!$B$2:$B$4</definedName>
  </definedNames>
  <calcPr calcId="191029"/>
</workbook>
</file>

<file path=xl/calcChain.xml><?xml version="1.0" encoding="utf-8"?>
<calcChain xmlns="http://schemas.openxmlformats.org/spreadsheetml/2006/main">
  <c r="Y32" i="16" l="1"/>
  <c r="Y74" i="16"/>
  <c r="Y16" i="16"/>
  <c r="X54" i="16" l="1"/>
  <c r="X55" i="16"/>
  <c r="X52" i="16" l="1"/>
  <c r="X51" i="16"/>
  <c r="X50" i="16"/>
  <c r="X63" i="16" l="1"/>
  <c r="X62" i="16"/>
  <c r="X61" i="16"/>
  <c r="X60" i="16"/>
  <c r="X59" i="16"/>
  <c r="D9" i="16" l="1"/>
  <c r="X15" i="16" l="1"/>
  <c r="U43" i="16" l="1"/>
  <c r="U12" i="16" l="1"/>
  <c r="D26" i="16" l="1"/>
  <c r="D25" i="16"/>
  <c r="D24" i="16"/>
  <c r="D23" i="16"/>
  <c r="D22" i="16"/>
  <c r="D21" i="16"/>
  <c r="D20" i="16" l="1"/>
  <c r="D19" i="16" l="1"/>
  <c r="D18" i="16"/>
  <c r="D17" i="16" l="1"/>
  <c r="D16" i="16"/>
  <c r="D14" i="16"/>
  <c r="D13" i="16"/>
  <c r="D12" i="16"/>
  <c r="D11" i="16"/>
  <c r="D10" i="16"/>
  <c r="D8"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Y12" authorId="0" shapeId="0" xr:uid="{F97B6274-48B8-4836-9780-6EFB85D47A96}">
      <text>
        <r>
          <rPr>
            <b/>
            <sz val="9"/>
            <color indexed="81"/>
            <rFont val="Tahoma"/>
            <family val="2"/>
          </rPr>
          <t>Lenovo:</t>
        </r>
        <r>
          <rPr>
            <sz val="9"/>
            <color indexed="81"/>
            <rFont val="Tahoma"/>
            <family val="2"/>
          </rPr>
          <t xml:space="preserve">
Paola y Giovanni</t>
        </r>
      </text>
    </comment>
  </commentList>
</comments>
</file>

<file path=xl/sharedStrings.xml><?xml version="1.0" encoding="utf-8"?>
<sst xmlns="http://schemas.openxmlformats.org/spreadsheetml/2006/main" count="2445" uniqueCount="878">
  <si>
    <t>ARTICULACIÓN PLANES DECRETO 612 DE 2018</t>
  </si>
  <si>
    <t>UNIDAD DE MEDIDA</t>
  </si>
  <si>
    <t>Direccionamiento Estratégico</t>
  </si>
  <si>
    <t>Planeación Institucional</t>
  </si>
  <si>
    <t>Comunicación Pública</t>
  </si>
  <si>
    <t>Estratégico</t>
  </si>
  <si>
    <t>Misional</t>
  </si>
  <si>
    <t>Control Financiero Contable de las CCF</t>
  </si>
  <si>
    <t>Evaluación de Gestión de CCF</t>
  </si>
  <si>
    <t>Generación Estadística del SSF</t>
  </si>
  <si>
    <t>Visita a Entes Vigilados</t>
  </si>
  <si>
    <t>Estudios Especiales y Evaluación de Proyectos</t>
  </si>
  <si>
    <t>Control Legal de CCF</t>
  </si>
  <si>
    <t>Interacción con el Ciudadano</t>
  </si>
  <si>
    <t>Gestión de Sistemas de Información</t>
  </si>
  <si>
    <t>Gestión Documental</t>
  </si>
  <si>
    <t>Procesos Disciplinarios</t>
  </si>
  <si>
    <t>Gestión Juridica</t>
  </si>
  <si>
    <t>Gestión Financiera y Presupuestal</t>
  </si>
  <si>
    <t>Contratación Administrativa</t>
  </si>
  <si>
    <t>Recursos Físicos</t>
  </si>
  <si>
    <t>Almacén e Inventario</t>
  </si>
  <si>
    <t>Notificaciones y Certificaciones</t>
  </si>
  <si>
    <t>Gestión del Talento Humano</t>
  </si>
  <si>
    <t>Evaluación y Control</t>
  </si>
  <si>
    <t>Apoyo</t>
  </si>
  <si>
    <t>Evaluación</t>
  </si>
  <si>
    <t>Procesos</t>
  </si>
  <si>
    <t>OBJETIVO ESTRATÉGICO</t>
  </si>
  <si>
    <t>Estrategias</t>
  </si>
  <si>
    <t>1.2 Integridad</t>
  </si>
  <si>
    <t>2.2 Gestión Presupuestal y Eficiencia del Gasto Público</t>
  </si>
  <si>
    <t>3.3 Gobierno Digital</t>
  </si>
  <si>
    <t>3.4 Seguridad Digital</t>
  </si>
  <si>
    <t>4.1 Seguimiento y Evaluación del Desempeño Institucional</t>
  </si>
  <si>
    <t>7.1 Control Interno</t>
  </si>
  <si>
    <t>1.1 Gestión Estratégica del Talento Humano</t>
  </si>
  <si>
    <t>2.1 Política de Planeación Institucional</t>
  </si>
  <si>
    <t>3.1 Fortalecimiento Organizacional y Simplificación de Procesos</t>
  </si>
  <si>
    <t>3.2 Política de Gestión Presupuestal y Eficiencia del Gasto Público</t>
  </si>
  <si>
    <t>3.6 Mejora Normativa</t>
  </si>
  <si>
    <t>5.1 Gestión Documental</t>
  </si>
  <si>
    <t>6.1 Gestión del Conocimiento y la Innovación</t>
  </si>
  <si>
    <t>Dimensión MIPG</t>
  </si>
  <si>
    <t>3.5 Defensa Jurídica</t>
  </si>
  <si>
    <t>3.7 Servicio al Ciudadano</t>
  </si>
  <si>
    <t>3.8 Racionalización de Trámites</t>
  </si>
  <si>
    <t>3.9 Participación Ciudadana en la Gestión Pública</t>
  </si>
  <si>
    <t>5.2 Transparencia, Acceso a la Información Pública y Lucha Contra la Corrupción</t>
  </si>
  <si>
    <t>Objetivos estratégicos</t>
  </si>
  <si>
    <t>Objetivos sectoriales</t>
  </si>
  <si>
    <t>OBJETIVOS SECTORIALES</t>
  </si>
  <si>
    <t>DIMENSIONES DEL MODELO INTEGRADO DE PLANEACIÓN Y GESTIÓN</t>
  </si>
  <si>
    <t>N/A</t>
  </si>
  <si>
    <t>Oficina Asesora de Planeación</t>
  </si>
  <si>
    <t>Oficina Jurídica</t>
  </si>
  <si>
    <t>Oficina de las Tecnologías de Información y Comunicación</t>
  </si>
  <si>
    <t>Oficina de Control Interno</t>
  </si>
  <si>
    <t>Secretaría General</t>
  </si>
  <si>
    <t>Oficina de Protección y Atención al Usuario</t>
  </si>
  <si>
    <t>Superintendencia Delegada para Estudios Especiales y Evaluación de Proyectos</t>
  </si>
  <si>
    <t>Superintendencia Delegada para la Gestión</t>
  </si>
  <si>
    <t>Superintendencia Delegada para la Responsabilidad Administrativa y Medidas Especiales</t>
  </si>
  <si>
    <t>Despacho Superintendente del Subsidio Familiar</t>
  </si>
  <si>
    <t>Dependencias</t>
  </si>
  <si>
    <t>Talento_Humano</t>
  </si>
  <si>
    <t>Direccionamiento_Estratégico_y_Planeación</t>
  </si>
  <si>
    <t>Gestión con Valores para Resultados</t>
  </si>
  <si>
    <t>Gestión_con_Valores_para_Resultados</t>
  </si>
  <si>
    <t>Talento Humano</t>
  </si>
  <si>
    <t>Direccionamiento Estratégico y Planeación</t>
  </si>
  <si>
    <t>Evaluación de Resultados</t>
  </si>
  <si>
    <t>Información y Comunicación</t>
  </si>
  <si>
    <t>Gestión del Conocimiento y la Innovación</t>
  </si>
  <si>
    <t>Control Interno</t>
  </si>
  <si>
    <t>OE1</t>
  </si>
  <si>
    <t>OE2</t>
  </si>
  <si>
    <t>OE3</t>
  </si>
  <si>
    <t>OE4</t>
  </si>
  <si>
    <t>Cod_OE</t>
  </si>
  <si>
    <t>Organizar e implementar la gestión del conocimiento y la innovación mediante la identificación, documentación y transferencia de conocimientos tácitos y explícitos de la entidad y en relación con los grupos de valor con el fin de lograr una gestión institucional orientada hacia la generación de valor público</t>
  </si>
  <si>
    <t>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t>
  </si>
  <si>
    <t>Modernizar la inspección, vigilancia y control a través de la identificación y aplicación de buenas prácticas y acciones de mejora del modelo de supervisión con el propósito de incrementar la estabilidad, seguridad y confianza del sistema de subsidio familiar</t>
  </si>
  <si>
    <t>Contribuir con una mayor utilización, apropiación de los beneficios que ofrece el sistema de subsidio familiar mediante mecanismos de promoción, interacción, socialización y participación ciudadana para generar valor público</t>
  </si>
  <si>
    <t>Evaluación_de_Resultados</t>
  </si>
  <si>
    <t>Información_y_Comunicación</t>
  </si>
  <si>
    <t xml:space="preserve">Gestión_del_Conocimiento_y_la_Innovación </t>
  </si>
  <si>
    <t>Control_Interno</t>
  </si>
  <si>
    <t>E1</t>
  </si>
  <si>
    <t>E3</t>
  </si>
  <si>
    <t>E6</t>
  </si>
  <si>
    <t>E7</t>
  </si>
  <si>
    <t>E2</t>
  </si>
  <si>
    <t>E4</t>
  </si>
  <si>
    <t>E5</t>
  </si>
  <si>
    <t>Cod_Estrategias</t>
  </si>
  <si>
    <t>Objetivos_Estratégicos</t>
  </si>
  <si>
    <t>Plan Anual de Adquisiciones</t>
  </si>
  <si>
    <t>Plan Anual de Vacantes</t>
  </si>
  <si>
    <t>Plan de Previsión de Recursos Humanos</t>
  </si>
  <si>
    <t>Plan Estratégico de Talento Humano</t>
  </si>
  <si>
    <t>Plan Institucional de Capacitación</t>
  </si>
  <si>
    <t>Plan de Incentivos Institucionales</t>
  </si>
  <si>
    <t>Plan de Trabajo Anual en Seguridad y Salud en el Trabajo</t>
  </si>
  <si>
    <t>Plan Anticorrupción y de Atención al Ciudadano</t>
  </si>
  <si>
    <t>Plan Estratégico de Tecnologías de la Información y las Comunicaciones PETI</t>
  </si>
  <si>
    <t>Plan de Tratamiento de Riesgos de Seguridad y Privacidad de la Información</t>
  </si>
  <si>
    <t>Plan de Seguridad y Privacidad de la Información</t>
  </si>
  <si>
    <t>OE_1</t>
  </si>
  <si>
    <t>OE_2</t>
  </si>
  <si>
    <t>OE_3</t>
  </si>
  <si>
    <t>OE_4</t>
  </si>
  <si>
    <t>Num_Dim_MIPG</t>
  </si>
  <si>
    <t>Num_OE</t>
  </si>
  <si>
    <t>Tipo_proceso</t>
  </si>
  <si>
    <t>Dimensión_MIPG</t>
  </si>
  <si>
    <t>1.1</t>
  </si>
  <si>
    <t>1.2</t>
  </si>
  <si>
    <t>2.1</t>
  </si>
  <si>
    <t>2.2</t>
  </si>
  <si>
    <t>3.1</t>
  </si>
  <si>
    <t>3.2</t>
  </si>
  <si>
    <t>3.3</t>
  </si>
  <si>
    <t>3.4</t>
  </si>
  <si>
    <t>3.5</t>
  </si>
  <si>
    <t>3.6</t>
  </si>
  <si>
    <t>3.7</t>
  </si>
  <si>
    <t>3.8</t>
  </si>
  <si>
    <t>3.9</t>
  </si>
  <si>
    <t>4.1</t>
  </si>
  <si>
    <t>5.1</t>
  </si>
  <si>
    <t>5.2</t>
  </si>
  <si>
    <t>6.1</t>
  </si>
  <si>
    <t>7.1</t>
  </si>
  <si>
    <t>Num_Pol_Gestión_y_Desempeño_MIPG</t>
  </si>
  <si>
    <t>Política de Gestión y Desempeño MIPG</t>
  </si>
  <si>
    <t>Cod_Plan612</t>
  </si>
  <si>
    <t>Planes_Decreto_612</t>
  </si>
  <si>
    <t>Plan Institucional de Archivos de la Entidad-PINAR</t>
  </si>
  <si>
    <t>Cod_Objetivo_Estratégico</t>
  </si>
  <si>
    <t>FUENTE DE FINANCIACIÓN</t>
  </si>
  <si>
    <t>Funcionamiento</t>
  </si>
  <si>
    <t>ESTRATEGIA</t>
  </si>
  <si>
    <t>Num_dep</t>
  </si>
  <si>
    <t>Línea</t>
  </si>
  <si>
    <t>Eficacia/Producto</t>
  </si>
  <si>
    <t>Eficiencia/Gestión</t>
  </si>
  <si>
    <t>Efectividad/Resultado</t>
  </si>
  <si>
    <t>Tipo</t>
  </si>
  <si>
    <t>FRECUENCIA DE MEDICIÓN</t>
  </si>
  <si>
    <t>Semestral</t>
  </si>
  <si>
    <t>Trimestral</t>
  </si>
  <si>
    <t>Anual</t>
  </si>
  <si>
    <t>Cuatrimestral</t>
  </si>
  <si>
    <t>Bimestral</t>
  </si>
  <si>
    <t>Periodicidad</t>
  </si>
  <si>
    <t>Num_Period</t>
  </si>
  <si>
    <t>Mensual</t>
  </si>
  <si>
    <t>Fecha de inicio</t>
  </si>
  <si>
    <t>Fecha de finalización</t>
  </si>
  <si>
    <t>ACCIONES</t>
  </si>
  <si>
    <t>NOMBRE DEL INDICADOR</t>
  </si>
  <si>
    <t>PRODUCTO O ENTREGABLE</t>
  </si>
  <si>
    <t>Porcentaje</t>
  </si>
  <si>
    <t>FÓRMULA DE CÁLCULO Y DESCRIPCIÓN</t>
  </si>
  <si>
    <t>Funcionamiento e inversión</t>
  </si>
  <si>
    <t>Inv: FORTALECIMIENTO DE LA CAPACIDAD INSTITUCIONAL PARA MEJORAR LA INSPECCIÓN, VIGILANCIA Y CONTROL DE LA SUPERINTENDENCIA DEL SUBSIDIO FAMILIAR. NACIONAL</t>
  </si>
  <si>
    <t>MONTO  ANUAL ESTIMADO</t>
  </si>
  <si>
    <t>Documento actualizado</t>
  </si>
  <si>
    <t>Número</t>
  </si>
  <si>
    <t>1=Documento actualizado
0=Sin avance</t>
  </si>
  <si>
    <t>1=Batería implementada
0=Sin avance</t>
  </si>
  <si>
    <t>Planeación presupuestal de la Superintendencia</t>
  </si>
  <si>
    <t>1=Anteproyecto aprobado 
0=Sin avance</t>
  </si>
  <si>
    <t>E1 Implementar acciones para gestionar el conocimiento y la innovación a través de la integración del talento humano, las TIC, la comunicación estratégica y el análisis y organización de datos</t>
  </si>
  <si>
    <t>E3 Mejorar los mecanismos de diseño, estandarización y consolidación de los sistemas información, que permitan fortalecer la operación y apoyar la acción estratégica de la Superintendencia, frente a las demandas y necesidades de  los grupos de valor y partes interesadas</t>
  </si>
  <si>
    <t>E6 Fortalecer la obtención, procesamiento y análisis de estadísticas en relación con el sistema del subsidio familiar</t>
  </si>
  <si>
    <t>E7 Elaborar estudios especiales y evaluaciones de resultado e impacto para fortalecer el sistema del subsidio familiar</t>
  </si>
  <si>
    <t>E2 Implementar acciones para optimizar la gestión institucional a través de la consolidación del modelo de planeación y gestión de la Superintendencia</t>
  </si>
  <si>
    <t>E4 Fortalecer la atención a los grupos de valor y partes interesadas, que son usuarios de los servicios de la Supersubsidio</t>
  </si>
  <si>
    <t>E3 Mejorar los mecanismos para el diseño, estandarización y consolidación de los sistemas información, que permitan fortalecer la operación y apoyar la acción estratégica de la Superintendencia, frente a las demandas y necesidades de los grupos de valor y partes interesadas</t>
  </si>
  <si>
    <t>E5 Estandarizar y fortalecer la inspección, vigilancia y control de la Superintendencia  con el diseño, evaluación y aplicación de metodologías orientadas a preservar la estabilidad, seguridad y confianza del sistema del subsidio familiar.</t>
  </si>
  <si>
    <t>E3 Mejorar los mecanismos para diseñar, estandarizar y consolidar los sistemas información, para fortalecer la operación y apoyar la acción estratégica de la Supersubsidio, frente a las demandas y necesidades de  los grupos de valor y partes interesadas</t>
  </si>
  <si>
    <t>E6 Fortalecer la obtención, procesamiento y análisis de información y estadísticas en relación con el sistema del subsidio familiar</t>
  </si>
  <si>
    <t>6. Fortalecer las instituciones del Sector Trabajo y la rendición de cuentas en ejercicio del Buen Gobierno, en búsqueda de la modernización, eficiencia, eficacia y la transparencia</t>
  </si>
  <si>
    <t>5. Desarrollar acciones de inspección, vigilancia y control con el fin de dar cumplimiento a las normas legales, reglamentarias y convencionales en materia de trabajo decente</t>
  </si>
  <si>
    <t>No aplica</t>
  </si>
  <si>
    <t>Informes de auditoría según plan de trabajo aprobado en Comité</t>
  </si>
  <si>
    <t>Porcentaje de cumplimiento en la ejecución de plan de  auditorías</t>
  </si>
  <si>
    <t>Informes de seguimiento a los planes de mejoramiento</t>
  </si>
  <si>
    <t>Número de informes de evaluación independiente al sistema de gestión, según plan de trabajo</t>
  </si>
  <si>
    <t>Informes de seguimiento al plan de acción</t>
  </si>
  <si>
    <t>Número de informes de seguimiento al plan de acción</t>
  </si>
  <si>
    <t>Informes de seguimiento a indicadores de gestión</t>
  </si>
  <si>
    <t>Número de informes de seguimiento a indicadores de gestión</t>
  </si>
  <si>
    <t>Informes de seguimiento a los riesgos de gestión</t>
  </si>
  <si>
    <t>Número de informes de seguimiento a los riesgos de gestión</t>
  </si>
  <si>
    <t>Informes a entes internos y externos, de acuerdo a la normativa vigente</t>
  </si>
  <si>
    <t>Porcentaje de cumplimiento en la elaboración de Informes a entes internos y externos, de acuerdo a la normativa vigente</t>
  </si>
  <si>
    <t>TIPOLOGÍA DEL INDICADOR</t>
  </si>
  <si>
    <t>META ANUAL</t>
  </si>
  <si>
    <t>(Numerador: No. de informes presentados / Denominador: 12)*100</t>
  </si>
  <si>
    <t>Funcionamiento e Inv: FORTALECIMIENTO DE LA CAPACIDAD INSTITUCIONAL PARA MEJORAR LA INSPECCIÓN, VIGILANCIA Y CONTROL DE LA SUPERINTENDENCIA DEL SUBSIDIO FAMILIAR. NACIONAL</t>
  </si>
  <si>
    <t>Batería indicadores actualizada e  implementada</t>
  </si>
  <si>
    <t>Servicio de implementación de sistemas de gestión en el componente de Indicadores de los proceso de la SSF, revisados e implementados</t>
  </si>
  <si>
    <t>1=Micrositio actualizado
0=Sin avance</t>
  </si>
  <si>
    <t>Micrositio de Transparencia y Acceso a la Información Pública, actualizado y dando cumplimiento a la Ley.</t>
  </si>
  <si>
    <t>Reportes de monitoreo y ejecución a los proyectos de inversión de la SSF.</t>
  </si>
  <si>
    <t>Porcentaje de cumplimiento en los reportes mensuales de monitoreo y  ejecución a los proyectos de inversión.</t>
  </si>
  <si>
    <t>Estrategia de Rendición de Cuentas implementada</t>
  </si>
  <si>
    <t>Estrategia de Rendición de Cuentas</t>
  </si>
  <si>
    <t>1=Lineamientos técnicos, que incluye actualización y el desarrollo de la misma.
0=Sin avance</t>
  </si>
  <si>
    <t xml:space="preserve">Micrositio de transparencia y acceso a la información pública actualizado </t>
  </si>
  <si>
    <t>Todos los planes</t>
  </si>
  <si>
    <t>Informes internos y externos</t>
  </si>
  <si>
    <t>Porcentaje de cumplimiento en la presentación de informes internos y externos</t>
  </si>
  <si>
    <t>(Numerador: No. de informes presentados / Denominador: No. de informes requeridos)*100</t>
  </si>
  <si>
    <t>Plan Anticorrupción y de Atención al Ciudadano
Plan Anual de Adquisiciones</t>
  </si>
  <si>
    <t>Plan Anticorrupción y de Atención al Ciudadano
Plan Estatégico de Tecnologias de la Información y las Comunicaciones PETI</t>
  </si>
  <si>
    <t>Plan Anticorrupción y de Atención al Ciudadano y Plan Anual de Adquisiciones</t>
  </si>
  <si>
    <t xml:space="preserve"> </t>
  </si>
  <si>
    <t>RECURSOS</t>
  </si>
  <si>
    <t>PLAN DE ACCIÓN 2021
SUPERINTENDENCIA DEL SUBSIDIO FAMILIAR SSF 2021
Decreto 612 de 2018 "Por eI cuaI se fijan directrices para Ia integración de los planes institucionales y estratégicos al Plan de Acción por parte de las entidades del Estado"</t>
  </si>
  <si>
    <t>POLITICAS MIPG V3</t>
  </si>
  <si>
    <t>PLANEACIÓN INSTITUCIONAL</t>
  </si>
  <si>
    <t>ACCIONES 2021</t>
  </si>
  <si>
    <t>MEDICIÓN</t>
  </si>
  <si>
    <t>1=Sistema de Gestión de Calidad Actualizado
0=Sin avance</t>
  </si>
  <si>
    <t>Informes y/o reportes de seguimiento y monitoreo al MIPG (especialmente gestión del conocimiento)</t>
  </si>
  <si>
    <t>1=Informes y/o reportes
0=Sin avance</t>
  </si>
  <si>
    <t>Informes y/o reportes de seguimiento y monitoreo al MIPG</t>
  </si>
  <si>
    <t xml:space="preserve">Porcentaje de avance en la revisión, actualización, implementación y seguimiento a la política de la gestión del riesgo
</t>
  </si>
  <si>
    <t xml:space="preserve">Porcentaje de avance en la elaboración, implementación y seguimiento de los linemientos del manual de la gestión de la continuidad de la operación
</t>
  </si>
  <si>
    <t xml:space="preserve">Numerador: Fases realizadas / Denominador: Fases programadas de acuerdo con el manual de gestión integral de riesgos *100
Donde:
Fase 1: Elaboración
Fase 2: Implementación
Fase 3: Seguimiento
</t>
  </si>
  <si>
    <t>Informe de revisión por la dirección preparado y consolidado con las entradas requeridas</t>
  </si>
  <si>
    <t>Documento de revisión por la dirección</t>
  </si>
  <si>
    <t>1=Documento de revisión por la dirección
0=Sin avance</t>
  </si>
  <si>
    <t>(Numerador: Número de actividades ejecutadas / Denominador: Número de actividades programadas)*100</t>
  </si>
  <si>
    <t>Plan de transformación digital</t>
  </si>
  <si>
    <t>Porcentaje de actividades del Plan de transformación digital</t>
  </si>
  <si>
    <t>Anteproyecto de Presupuesto 2022, sustentado y aprobado</t>
  </si>
  <si>
    <t>Documento lineamientos técnicos de consolidación de las actividades adelantadas para la mejora en la gestión y certificación del Sistema  de Gestión de Calidad de la SSF.</t>
  </si>
  <si>
    <t>Sistema de Gestión de Calidad de la SSF, implementado</t>
  </si>
  <si>
    <t xml:space="preserve">A9. Actualizar y fortalecer el Modelo Integrado de Planeación y Gestión de la SSF, que incluye el apoyo en el diseño e implementación de instrumentos de monitoreo y seguimiento a partir de los resultados de los autodiagnosticos. </t>
  </si>
  <si>
    <t xml:space="preserve">
A12. Implementación del plan de transformación digital.</t>
  </si>
  <si>
    <t xml:space="preserve">Manual de gestión integral  del riesgo, revisado, actualizado,  implementado y con seguimiento de la aplicación de los  lineamientos técnicos para la gestión del riesgo y el diseño de controles efectivos. </t>
  </si>
  <si>
    <t xml:space="preserve">Manual de gestión de crisis y continuidad de la operación, revisado, actualizado,  implementado y con seguimiento de la aplicación de los  lineamientos técnicos para la gestión del riesgo y el diseño de controles efectivos. </t>
  </si>
  <si>
    <t xml:space="preserve"> (Número de informes de  auditorías realizadas/Total auditorias programadas) *100  </t>
  </si>
  <si>
    <t>Numerador: Informes a entes internos y externos, elaborados / Número de informes a entes externos e internos , de acuerdo a la normativa vigente
Corresponde a: Informe Pormenorizado, Austeridad, Contractual, Plan de Mejoramiento de la CGR, EKOGUI, Control Interno Contable (CGR), Derechos de Autor, Comisión Legal de Cuentas de Cámara de Representantes, Ejecución presupuestal, Página We, SIGEP, Consolidado de Auditorías, PAAC, Riesgos de Corrupción, SIGEP, SIIF-Nación II, SUIT, FURAG, Contable-Presupuesal CGR, Rendición de la Cuenta CGR, entre otros</t>
  </si>
  <si>
    <t>A1 Realizar auditorías internas a los procesos para la mejora continua de la entidad</t>
  </si>
  <si>
    <t>A2 Elaborar informes de evaluación independiente al sistema de gestión</t>
  </si>
  <si>
    <t>A3 Elaborar informes de evaluación independiente al sistema de gestión</t>
  </si>
  <si>
    <t>A4 Elaborar informes de evaluación independiente al sistema de gestión</t>
  </si>
  <si>
    <t>A5 Elaborar informes de evaluación independiente al sistema de gestión</t>
  </si>
  <si>
    <t>A6 Elaborar informes a entes internos y externos, de acuerdo a la normativa vigente</t>
  </si>
  <si>
    <t xml:space="preserve"> Instrumentos archivísticos actualizados</t>
  </si>
  <si>
    <t>Porcentaje de cumplimiento en los Instrumentods Archivisticos actualizados</t>
  </si>
  <si>
    <t xml:space="preserve">(Numerador: Número de instrumentos archivisticos actualizados/ Denominador: Número instrumentos archivisticos programados para el periodo)*100
</t>
  </si>
  <si>
    <t>Inv: IMPLEMENTACIÓN DEL SISTEMA INTEGRADO DE GESTIÓN DOCUMENTAL DE LA SUPERINTENDENCIA DEL SUBSIDIO FAMILIAR BOGOTÁ</t>
  </si>
  <si>
    <t xml:space="preserve">Plan Institucional de Archivos de la Entidad-PINAR
PETI
Plan Anual de Adquisiciones
</t>
  </si>
  <si>
    <t>Programa de Gestion de Documentos Electronicos implementados</t>
  </si>
  <si>
    <t>Programa de Gestion de Documentos Electronicos implementado</t>
  </si>
  <si>
    <t>Unidad</t>
  </si>
  <si>
    <t>1=Programa de Gestion de Documentos Electronicos implementado
0= sin avance</t>
  </si>
  <si>
    <t>Certificados Digitales actualizados</t>
  </si>
  <si>
    <t>Porcentaje de Certificados Digitales actualizados</t>
  </si>
  <si>
    <t>(Numerador: Certificados digitales actualizados/ certificados digitales programados)*100</t>
  </si>
  <si>
    <t>trimestral</t>
  </si>
  <si>
    <t>Publicaciones realizadas</t>
  </si>
  <si>
    <t>Porcentaje de información documental, actualizada y publicada en pagina web</t>
  </si>
  <si>
    <t>Plan Institucional de Archivos de la Entidad-PINAR
Plan Anticorrupción y de Atención al Ciudadano
PETI
Plan Anual de Adquisiciones</t>
  </si>
  <si>
    <t>Actos administrativos de interés general publicados en el portal corporativo</t>
  </si>
  <si>
    <t>Porcentaje de actos administrativos de interés general, publicados en el portal corporativo</t>
  </si>
  <si>
    <t>(Numerador: Total de actos administrativos de  interés general  publicados en el portal / Denominador: Total de actos administrativos de interés general notificados en el periodo)*100</t>
  </si>
  <si>
    <t>E5 Estandarizar y fortalecer la inspección, Vigilancia y Control de la Superintendencia con el diseño, evaluación y aplicación de metodologías orientadas a preservar la estabilidad, seguridad y confianza del sistema del subsidio familiar</t>
  </si>
  <si>
    <t>Plan Anual de Adquisiciónes</t>
  </si>
  <si>
    <t xml:space="preserve">A2. Realizar eventos de capacitación y/o de socialización con las CCF </t>
  </si>
  <si>
    <t xml:space="preserve">Realizar un taller de actualización normativa dirigida a los Consejeros Directivos de las CCF" </t>
  </si>
  <si>
    <t xml:space="preserve"> Capacitación realizada</t>
  </si>
  <si>
    <t>A3. Proyección de actos administrativos</t>
  </si>
  <si>
    <t>Documentos firmados- actos administrativos</t>
  </si>
  <si>
    <t>Documentos firmados, actos administrativos</t>
  </si>
  <si>
    <t>(Numerador: Documentos proyectados / Denominador: Documentos firmados)*100</t>
  </si>
  <si>
    <t>A4. Realizar visitas a las CCF con vigilancia especial o intervención administrativa</t>
  </si>
  <si>
    <t>Número de visitas a las CCF con vigilancia especial o intervención administrativa, realizadas</t>
  </si>
  <si>
    <t>A5. Avanzar en el modelo misiónal a partir de experiencias e información</t>
  </si>
  <si>
    <t>Sistema de gestión implementado</t>
  </si>
  <si>
    <t>Documento de analisis del  proceso de control legal implementado</t>
  </si>
  <si>
    <t>1=  Documento de analisis del  proceso de control legal implementado
0= Sin avances</t>
  </si>
  <si>
    <t>A1.Fortalecer el Talento Humano a través de las rutas de bienestar de MIPG.</t>
  </si>
  <si>
    <t>Documento que contenga el diseño de  las rutas para la vigencia.</t>
  </si>
  <si>
    <t>Documento que contenga el diseño de las estrategias de las rutas.</t>
  </si>
  <si>
    <t>1. =  Un documento de estrategías
0 = Sin avance</t>
  </si>
  <si>
    <t>Inv: FORTALECIMIENTO ESTRATÉGICO DEL TALENTO HUMANO PARA LA GESTIÓN ORGANIZACIONAL DE LA SUPERINTENDENCIA DEL SUBSIDIO FAMILIAR. BOGOTÁ</t>
  </si>
  <si>
    <t>Rutas implementadas +M34:T34</t>
  </si>
  <si>
    <t>Implementación de las estrategias de las rutas</t>
  </si>
  <si>
    <t>(Rutas implementadas/Número de rutas programadas)*100</t>
  </si>
  <si>
    <t>A2.Fortalecer el Talento Humano a través de información sistematizada física y electrónica del GTH.</t>
  </si>
  <si>
    <t xml:space="preserve">Documento lineamientos técnicos que contenga información sobre el sistema de gestión documental implementado.  </t>
  </si>
  <si>
    <t>Documento de lineamientos técnicos</t>
  </si>
  <si>
    <t>1. =  Un documento de lineamientos técnicos
0 = Sin avance</t>
  </si>
  <si>
    <t>Plan Estratégico de Gestión de Talento Humano
Plan Institucional de Capacitación
Plan de Incentivos Institucionales
Plan de Anual de Trabajo de Seguridad y Salud en el Trabajo</t>
  </si>
  <si>
    <t xml:space="preserve">Diseñar y actualizar una base de datos que permita disponer de información sistematizada sobre el talento humano (participación e impacto de las estrategias de la gestión del talento Humano). (Ruta del análisis de datos)  
 </t>
  </si>
  <si>
    <t>Diseño y actualización de base de datos</t>
  </si>
  <si>
    <t>"1. =  Diseño y actualización de la base de datos
0 = Sin avance"</t>
  </si>
  <si>
    <t xml:space="preserve"> Realizar la trazabilidad electrónica y física de las historias laborales del talento humano. (Ruta del análisis de datos). </t>
  </si>
  <si>
    <t xml:space="preserve">Trazabilidad electrónica y física de las historias laborales del talento humano realizada.  </t>
  </si>
  <si>
    <t>(Número de historias laborales actualizadas/Número de historias laborales de la Entidad)*100</t>
  </si>
  <si>
    <t xml:space="preserve">Realizar la caracterización del talento humano de la SSF (Ruta del análisis de datos).  </t>
  </si>
  <si>
    <t>Documento de caracterización del talento humano de la SSF realizado (ruta de la felicidad)</t>
  </si>
  <si>
    <t>"1. = Un documento caracterización de Talento Humano
0 = Sin avance"</t>
  </si>
  <si>
    <t>A3.Fortalecer la política de gestión de conocimiento en Talento Humano.</t>
  </si>
  <si>
    <t xml:space="preserve">Implementación de las actividades deribadas de las políticas de gestión de conocimiento en el GTH </t>
  </si>
  <si>
    <t>Porcentaje de avance de las actividades programadas de las políticas de gestión del conocimiento (Talento Humano)</t>
  </si>
  <si>
    <t>(Número de actividades ejecutadas/ número de actividades programadas)*100</t>
  </si>
  <si>
    <t>A4. Fortalecimiento del talento humano a través del desarrollo de las rutas para el fortalecimiento de las competencias funcionales, el bienestar, los reconocimientos salariales y las condiciones del SGSST</t>
  </si>
  <si>
    <t>Implementar el Plan Estratégico de Gestión del Talento</t>
  </si>
  <si>
    <t>Porcentaje de avance de Plan Estratégico de Gestión del Talento</t>
  </si>
  <si>
    <t>Implementar el Plan de Capacitación</t>
  </si>
  <si>
    <t>Porcentaje de avance del Plan de Capacitación</t>
  </si>
  <si>
    <t>(Número de capacitaciones ejecutadas/ número de capacitaciones programadas)*100</t>
  </si>
  <si>
    <t xml:space="preserve"> Implementar Programa de Bienestar</t>
  </si>
  <si>
    <t>Porcentaje de avance del Programa de Bienestar</t>
  </si>
  <si>
    <t xml:space="preserve">Implementar Programa de Incentivos </t>
  </si>
  <si>
    <t>Porcentaje de avance del Programa de Incentivos</t>
  </si>
  <si>
    <t>Plan Anual del Sistema de Gestión de Seguridad y Salud en el Trabajo</t>
  </si>
  <si>
    <t>Porcentaje de avance del Plan Anual del Sistema de Gestión de Seguridad y Salud en el Trabajo</t>
  </si>
  <si>
    <t>A5. Implementación del Modelo Integrado de Planeación y Gestión en lo referente al GTH.</t>
  </si>
  <si>
    <t>Informe de la implementación de MIPG, en lo referente al GTH.</t>
  </si>
  <si>
    <t>Un documento con la información sobre la  implementación de MIPG referente GTH</t>
  </si>
  <si>
    <t xml:space="preserve">1. Informe de seguimiento
</t>
  </si>
  <si>
    <t>Plan Estratégico de Talento Humano
Implementación del modelo - Porcentaje.</t>
  </si>
  <si>
    <t>A1. Presentar y publicar los informes financieros y contables mensuales, con sus respectivas notas, variaciones  acorde con las normativas vigentes así y el estado financiero del cierre de la vigencia fiscal anterior</t>
  </si>
  <si>
    <t>Informes financieros y contables mensuales, con sus respectivas notas, variaciones acorde con las normativa vigentes así y el estado financiero del cierre de la vigencia fiscal anterior</t>
  </si>
  <si>
    <t>Porcentaje acumulado de estados financieros obligatorios presentados</t>
  </si>
  <si>
    <t>(Numerador: No. de estados financieros presentados/Denominador: No. de informes obligatorios, a la fecha de acuerdo a la programación de la Contaduría General de la Nación-CGN)* 100
Nota: El último informe a obtener en la vigencia 2021 corresponde al informe financiero y contable del mes de noviembre
Nota: 2: En el primer trimestre de 2021 estarán publicados los estados financieros de cierre de la vigencia 2020</t>
  </si>
  <si>
    <t>A2. Publicar informes de ejecución presupuestal en el portal corporativo, en cumplimiento de la normatividad vigente</t>
  </si>
  <si>
    <t>Informes de ejecución en el portal corporativo, en cumplimiento de la normatividad vigente</t>
  </si>
  <si>
    <t>Porcentaje de informes acumulados mensuales de ejecución presupuestal</t>
  </si>
  <si>
    <t>(Numerador: No. de informes elaborados/Denominador: 12)* 100
Nota 1 : El último informe a obtener en la vigencia 2021 corresponde al informe de ejecución presupuestal del mes de noviembre 
Nota: 2: En el primer mes de 2021 estará publicado el informe de ejecución de cierre de la vigencia 2020
Nota 3: El porcentaje es acumulado por lo tanto, sólo hasta el último mes del año, se espera dar cumplimiento al 100%</t>
  </si>
  <si>
    <t>A3. Preparar y comunicar informes internos, con alertas sobre la ejecución presupuestal (control de apropiaciones, compromisos, obligaciones y pagos)</t>
  </si>
  <si>
    <t>Informes internos, con alertas sobre la ejecución presupuestal (control de apropiaciones, compromisos, obligaciones y pagos)</t>
  </si>
  <si>
    <t>Porcentaje de cumplimiento en la elaboración de informes internos mensuales (acumulados) con alertas sobre la ejecución presupuestal</t>
  </si>
  <si>
    <t>(Numerador: No. de informes elaborados/Denominador: 12)* 100
Nota 1 : El último informe a obtener en la vigencia 2021 corresponde al informe de ejecución presupuestal del mes de noviembre 
Nota: 2: En el primer mes de 2021 estará publicado el informe de ejecución de cierre de la vigencia 2020
Nota 3: El porcentaje es acumulado por lo tanto, sólo hasta el último mes del año, se espera dar cumplimiento al 100%.</t>
  </si>
  <si>
    <t>Anteproyecto de Presupuesto 2022, preparado y consolidado</t>
  </si>
  <si>
    <t>1=Anteproyecto preparado y consolidado
0=Sin avance</t>
  </si>
  <si>
    <t>A1. Sensibilización o capacitación del Código Disciplinario</t>
  </si>
  <si>
    <t>Jornada de sensibilización y reinducción en Código Disciplinario dirigida a los funcionarios de la Entidad</t>
  </si>
  <si>
    <t>Porcentaje de funcionarios sensibilizados o con reinducción en Código Disciplinario</t>
  </si>
  <si>
    <t>(Numerador: No. de funcionarios sensibilizados o con reinducción en Código Disciplinario / Denominador: Total de funcionarios de la SSF)*100</t>
  </si>
  <si>
    <t>Notas internas (cápsulas informativas) trimestrales de difusión y sensibilización de la cartilla sobre el Código Disciplinario</t>
  </si>
  <si>
    <t>Porcentaje de cumplimiento en la difusión de la cartilla del Código Disciplinario, mediante notas internas (cápsulas informativas) trimestrales</t>
  </si>
  <si>
    <t>(Numerador: Número de notas internas (cápsulas informativas) trimestrales sobre la cartilla del Código Disciplinario / Denominador: 4)*100</t>
  </si>
  <si>
    <t>A1. Adelantar oportunamente los procesos de contratación radicados en debida forma en el Grupo de Gestión Contractual correspondientes a la adquisiciones de bienes y servicios requeridos por la entidad, de acuerdo a requisitos legales vigentes</t>
  </si>
  <si>
    <t>Procesos de contratación adelantados en el SECOP</t>
  </si>
  <si>
    <t>Porcentaje de cumplimiento en los procesos de contratación</t>
  </si>
  <si>
    <t>(Numerador: Número de contratos adelantados en el SECOP / Denominador: Número de solicitudes radicadas durante cada trimestre del año ) X 100</t>
  </si>
  <si>
    <t>A2. Publicar y mantener actualizada la información correspondiente al componente de contratación en el portal corporativo en cumplimiento a la normatividad legal vigente</t>
  </si>
  <si>
    <t>Publicación pagina web de la entidad, link Transparencia y acceso a la información pública</t>
  </si>
  <si>
    <t>Porcentaje de cumplimiento en la publicación de los procesos contractuales en la página de transparencia de la Entidad durante cada trimestre</t>
  </si>
  <si>
    <t xml:space="preserve">(Numerador: Número de procesos adelantados durante el trimestre / Denominador: Número de procesos publicados en la página de transparencia de la entidad durante cada trimestre del año ) * 100 </t>
  </si>
  <si>
    <t>A1. Consolidar y  realizar seguimiento al Plan Anual de Adquisiciones</t>
  </si>
  <si>
    <t>Informes trimestrales de seguimiento al PAA</t>
  </si>
  <si>
    <t>Informes trimestrales de seguimiento al PAA, elaborados</t>
  </si>
  <si>
    <t>Número de informes trimestrales del PAA, elaborados</t>
  </si>
  <si>
    <t>A2. Ejecutar y realizar seguimiento al Plan Institucional  de Gestión Ambiental</t>
  </si>
  <si>
    <t>Plan de Gestión Ambiental implementado</t>
  </si>
  <si>
    <t>Porcentaje de actividades del PIGA ejecutadas</t>
  </si>
  <si>
    <t>(Numerador: Número de actividades del PIGA ejecutadas / Denominador: Número de actividades del PIGA programadas)*100</t>
  </si>
  <si>
    <t xml:space="preserve">A3. Ejecutar y realizar seguimiento al Plan de Seguridad Vial </t>
  </si>
  <si>
    <t>Plan de Seguridad Vial implementado en la Entidad</t>
  </si>
  <si>
    <t>Porcentaje de actividades del Plan de Seguridad Vial ejecutadas</t>
  </si>
  <si>
    <t>(Numerador: Número de actividades del PESV ejecutadas / Denominador: Número de actividades del PESV programadas)*100</t>
  </si>
  <si>
    <t>A4. Ejecutar y realizar seguimiento al Plan de Gestión Integral de  Residuos Peligrosos</t>
  </si>
  <si>
    <t>Plan de Gestión Integral de  Residuos Peligrosos implementado</t>
  </si>
  <si>
    <t>Porcentaje de actividades del PGIRP ejecutadas</t>
  </si>
  <si>
    <t>(Numerador: Número de actividades del PGIRP ejecutadas / Denominador: Número de actividades del PGIRP programadas)*100</t>
  </si>
  <si>
    <t>A1. Realizar toma física de los activos según la periodicidad establecida en el procedimiento respectivo</t>
  </si>
  <si>
    <t>Actas de inventario firmadas por funcionarios</t>
  </si>
  <si>
    <t>Porcentaje acumulado de actualización de inventarios según toma física</t>
  </si>
  <si>
    <t>(Numerador: No. funcionarios con inventario actualizado / Denominador: No. total de funcionarios de la SSF)*100
Donde: 
I semestre: 50%
II semestre: 100%</t>
  </si>
  <si>
    <t>A2. Actualizar permanentemente el inventario  de bienes de la entidad a causa  de traslados internos, retiro e ingreso de personal bienes adquiridos y bienes dados de baja</t>
  </si>
  <si>
    <t>Aplicativo NEON actualizado</t>
  </si>
  <si>
    <t>Porcentaje de actualización del inventario en el aplicativo según novedades de personal</t>
  </si>
  <si>
    <t>(Numerador: Número de novedades registradas en el sistema/Denominador:  Número de novedades notificadas por Resolución)*100</t>
  </si>
  <si>
    <t>A1 Promocionar los beneficios del sistema de subsidio familiar y de las acciones de IVC de la Superintendencia, a través de información para los grupos de valor.</t>
  </si>
  <si>
    <t>Documentos de estrategias de posicionamiento y articulación implementados.</t>
  </si>
  <si>
    <t xml:space="preserve">Documentos de Estrategias de Posicionamiento y articulación interinstitucional implementados (Rendición de Cuentas - audiencias públicas y guiones con la información de dichas audiencias).
 </t>
  </si>
  <si>
    <t xml:space="preserve">
Numerador: Documentos de Estrategias de posicionamiento y articulación interinstitucional implementados (rendición de cuentas - audiencias públicas y guiones con la información de dichas audiencias) publicados/Denominador: Número de Documentos solicitados
</t>
  </si>
  <si>
    <t>Funcionamiento e inversión: FORTALECIMIENTO DE LA CAPACIDAD INSTITUCIONAL PARA MEJORAR LA INSPECCIÓN, VIGILANCIA Y CONTROL DE LA SUPERINTENDENCIA DEL SUBSIDIO FAMILIAR. NACIONAL</t>
  </si>
  <si>
    <t xml:space="preserve">  
Publicación de piezas informativas, promocionales o didácticas de las funciones de IVC, derechos y deberes de los ciudadanos y normatividad del Subsidio Familiar</t>
  </si>
  <si>
    <t>Numerador: Número de piezas informativas, promocionales o didácticas de las funciones de IVC, derechos y deberes de los ciudadanos y normatividad del Subsidio Familiar publicados/Denominador: Número de piezas informativas, promocionales o didácticas de las funciones de IVC, derechos y deberes de los ciudadanos y normatividad del Subsidio Familiar solicitados.</t>
  </si>
  <si>
    <t>A2 Promocionar las acciones de la Superintendencia hacia los grupos de valor (público externo)</t>
  </si>
  <si>
    <t xml:space="preserve">Servicios de implementación de sistemas de gestión (MIPG): Realizar, producir y emitir los programas audiovisuales el avance de la implementación del modelo integrado
</t>
  </si>
  <si>
    <t>Emisiones realizadas por televisión de programas educativos.</t>
  </si>
  <si>
    <t xml:space="preserve">19
</t>
  </si>
  <si>
    <t xml:space="preserve">(Numerador: Número de programas producidos y emitidos / Denominador: Número de programas de televisión proyectados) *100.
</t>
  </si>
  <si>
    <t xml:space="preserve">Servicios de implementación de sistemas de gestión (MIPG): Realizar pautas en redes sociales el avance de la implementación del modelo integrado.
</t>
  </si>
  <si>
    <t xml:space="preserve">
Numerador: Acciones radiales, prensa y vía web para la difusión de la oferta formativa realizada a nivel nacional desarrolladas/Denominador: Número de acciones radiales, prensa y vía web para la difusión de la oferta formativa realizada a nivel nacional, solicitadas *100.
</t>
  </si>
  <si>
    <t xml:space="preserve">Servicios de implementación de sistemas de gestión (MIPG): Servicio de Educación informal para la gestión administrativa realizando cubrimiento periodístico de las actividades que promuevan las capacidades técnicas a los entes vigilados. </t>
  </si>
  <si>
    <t xml:space="preserve">Numerador: Plan estratégico de comunicación  proyectado/Denominador: Plan estratégico de comunicación realizado. 
</t>
  </si>
  <si>
    <t xml:space="preserve">A1. Incorporar auditorías a los sistemas de información en las visitas ordinarias a las CCF </t>
  </si>
  <si>
    <t>Servicios de implementación de sistemas de gestión en términos de visitas ordinarias a las CCF y planes de mejora</t>
  </si>
  <si>
    <t>Porcentaje de cobertura en las visitas ordinarias a las CCF</t>
  </si>
  <si>
    <t>(Numerador: Número de visitas ordinarias realizadas a las CCF / Denominador: Número de visitas programadas en el plan)*100</t>
  </si>
  <si>
    <t>Control Financiero y Contable de CCF</t>
  </si>
  <si>
    <t>Documentos metodológicos de lineamientos de la Política de Fortalecimiento Institucional y Simplificación de los Procesos de Inspección y Vigilancia  a cargo de la Delegada para la Gestión.</t>
  </si>
  <si>
    <t>Informes de avance del documento metodológico de la implementación de lineamientos de la Política de Fortalecimiento Institucional y Simplificación de los Procesos de Inspección y Vigilancia  a cargo de la Delegada para la Gestión.</t>
  </si>
  <si>
    <t>A2. Generar documentos con lineamientos técnicos, mecanismos y procedimientos que contribuyan al mejoramiento del IVC de Planes  programas y proyectos de las CCF</t>
  </si>
  <si>
    <t>Informes de seguimiento financiero y contable a los presupuestos y estados financieros de las CCF</t>
  </si>
  <si>
    <t>Número de informes de análisis de los Presupuestos y Estados Financieros/Número de Presupuestos y Estados Financieros presentados por las CCF</t>
  </si>
  <si>
    <t>Numerador: Número de análisis a los Presupuestos y Estados Financieros de las CCF / Denominador: Número de informes de Presupuestos y Estados financieros presentados por las CCF</t>
  </si>
  <si>
    <t>Informes de seguimiento a la gestión y ejecución de los recursos Fondos de Ley (FOVIS - FOSFEC- LEY 115 - FONIÑEZ)</t>
  </si>
  <si>
    <t>Número de informes consolidados de análisis a la gestión y ejecución de los recursos de los Fondos de Ley (FOVIS - FOSFEC- LEY 115 - FONIÑEZ)/Numero Informes de ejecución de los Fondos de Ley (FOVIS - FOSFEC- LEY 115 - FONIÑEZ) realizados</t>
  </si>
  <si>
    <t>Numerador: Número de informes de análisis a la ejecución de los recursos de los fondos de ley de las CCF / Denominador: Número de informes de ejecución de los recursos de los fondos de ley realizados</t>
  </si>
  <si>
    <t xml:space="preserve">A3. Fortalecer a la Delegada de Gestión en la revisión y análisis legal del impacto de los lineamientos técnicos </t>
  </si>
  <si>
    <t xml:space="preserve">Documentos metodológicos de lineamientos de la Política de Fortalecimiento Institucional y Simplificación de Procesos de Inspección y Vigilancia en materia legal </t>
  </si>
  <si>
    <t xml:space="preserve">Informes de aavance de los documentos metodológicos de lineamientos de la Política de Fortalecimiento Institucional y Simplificación de Procesos de Inspección y Vigilancia en materia legal </t>
  </si>
  <si>
    <t>A4. Avanzar en la estructuración  de un modelo de supervisión basado en riesgos a partir de buenas prácticas internacionalmente aceptadas.</t>
  </si>
  <si>
    <t>Documentos metodológicos de Integración y Diseño para la implementación de un Modelo de Inspección y Vigilancia basado en riesgos y servicios de educación informal para la gestión Administrativa</t>
  </si>
  <si>
    <t>Informes de avance en la integración y Diseño para la implementación de un Modelo de Inspección y Vigilancia basado en riesgos</t>
  </si>
  <si>
    <t>A5. Efectuar un seminario taller con las CCF sobre evaluación de impacto social  de los servicios sociales</t>
  </si>
  <si>
    <t>Seminario taller con las CCF sobre evaluación de impacto social  de los servicios sociales</t>
  </si>
  <si>
    <t>Número de CCF Asistentes al seminario</t>
  </si>
  <si>
    <t>Meta 43 CCF asistentes al seminario.</t>
  </si>
  <si>
    <t>Oficina Asesora Jurídica</t>
  </si>
  <si>
    <t>Gestión Jurídica</t>
  </si>
  <si>
    <t xml:space="preserve">Servicio de Educación informal para la gestión Administrativa en términos de un seminario de actualización normativa dirigido a abogados, jefes de subsidio y aportes y revisores fiscales de las CCF </t>
  </si>
  <si>
    <t>Porcentaje de participación de convocados en el seminario</t>
  </si>
  <si>
    <t>(Numerador: No. de personas participantes en el seminario/ Denominador: No. de personas convocadas)*100</t>
  </si>
  <si>
    <t>Plan Anual de Adquisiciones
Plan de capacitación interna SSF</t>
  </si>
  <si>
    <t>Plan Anual de Adquisiciones
Plan Anticorrupción y de Atención al Ciudadano</t>
  </si>
  <si>
    <t>A3. Optimizar la búsqueda de los conceptos publicados en la página web de la entidad</t>
  </si>
  <si>
    <t>Conceptos publicados en la página web / encuesta de satisfacción</t>
  </si>
  <si>
    <t>A4. Gestionar expedientes de cobro persuasivo, conforme a las sanciones pecuniarias recibidas en el trimestre</t>
  </si>
  <si>
    <t>Porcentaje de expedientes de cobro persuasivo gestionados durante el semestre</t>
  </si>
  <si>
    <t>(Numerador: No. de expedientes de cobro coactivo persuasivo gestionados durante el semestre/ Denominador: No. de expedientes de cobro persuasivo a gestionar durante el semestre)*100</t>
  </si>
  <si>
    <t>Asistentes a la capacitación</t>
  </si>
  <si>
    <t>número</t>
  </si>
  <si>
    <t>Capacitación realizada</t>
  </si>
  <si>
    <t xml:space="preserve"> Un (1) libro digital</t>
  </si>
  <si>
    <t>1. Libro publicado
0. Sin avance</t>
  </si>
  <si>
    <t>A1. Desarrollar Plan de Continuidad que garantice la protección y recuperación de los servicios críticos que se vean afectados por desastres naturales o interrupciones del servicio y minimizar los riesgos de indisponibilidad de los servicios e infraestructuras de TI</t>
  </si>
  <si>
    <t>Plan de continuidad de negocio (Capacidad y Disponibilidad)</t>
  </si>
  <si>
    <t>Documento entregable definiendo el Plan de Continuidad de la Entidad</t>
  </si>
  <si>
    <t>1 Plan de Continuidad / 0 Sin avance</t>
  </si>
  <si>
    <t>Inv: FORTALECIMIENTO DE LA GESTIÓN DE LA TECNOLOGÍA DE LA INFORMACIÓN Y LAS
COMUNICACIONES (TICS) DE LA SUPERINTENDENCIA DEL SUBSIDIO FAMILIAR, BAJO EL MARCO DE REFERENCIA DE ARQUITECTURA EMPRESARIAL (MRAE). NACIONAL</t>
  </si>
  <si>
    <t>A2. Desarrollar acciones en Seguridad de la Información</t>
  </si>
  <si>
    <t>Intervenciones en seguridad digital, de acuerdo con auditorías y modelo de seguridad y privacidad de la información</t>
  </si>
  <si>
    <t>Porcentaje de cumplimiento de los resultados esperados para las actividades identificadas en el Plan de Seguridad y Privacidad de la Información y Tratamiento de Riesgos</t>
  </si>
  <si>
    <t>Numerador: (Actividades implementadas del Plan de seguridad 
/ 
Denominador: Número total de actividades del Plan de Seguridad)*100</t>
  </si>
  <si>
    <t>Plan Estratégico de Tecnologías de la Información y las Comunicaciones PETI
Plan de Tratamiento de Riesgos de Seguridad y Privacidad de la Información</t>
  </si>
  <si>
    <t>A3. Atender, evaluar requerimientos  cciones de mejoramiento del sistema de información y la infraestructura tecnológica de la Superintendencia</t>
  </si>
  <si>
    <t>Servicios de TI implementados de soporten a Sistema de Información adquirido o implementado para garantizar la disponibilidad de la infraestructura tecnológica</t>
  </si>
  <si>
    <t>Porcentaje de avance en la atención de requerimientos de los servicios de TI de acuerdo con los casos reportados por los usuarios</t>
  </si>
  <si>
    <t>(Numerador: Número de casos de soporte, atendidos, solucionados 
/ 
Denominador: Número de casos de soporte registrados) x 100</t>
  </si>
  <si>
    <t>FUNCIONAMIENTO</t>
  </si>
  <si>
    <t>Incluida en la línea siguiente</t>
  </si>
  <si>
    <t>A4. Atender, evaluar y desarrollar las modificaciones a los sistemas de información de acuerdo con las necesidades planteadas por las áreas</t>
  </si>
  <si>
    <t>Intervenciones en los sistemas de información misionales, para fortalecer la operación y acción estratégica de la Superintendencia</t>
  </si>
  <si>
    <t>Porcentaje de cumplimiento en la atención, evaluación o desarrollo de modificaciones a los sistemas de información, de acuerdo a requerimientos</t>
  </si>
  <si>
    <t>(Numerador:  Número de casos atendidas, evaluados o desarrolladas 
/
Denominador: Número de casos recibidos ) * 100</t>
  </si>
  <si>
    <t>A5. Desarrollar, optimizar sistema de información SIREVAC en nueva versión</t>
  </si>
  <si>
    <t>Intervenciones en proceso de desarrollo e implementación nueva versión SIREVAC, de acuerdo con alcance y plan de trabajo</t>
  </si>
  <si>
    <t>Porcentaje de cumplimiento de los resultados esperados para las actividades identificadas en el Plan de Desarrollo Nueva Versión SIREVAC</t>
  </si>
  <si>
    <t>Numerador: (Actividades implementadas del Plan de Actualizacion SIREVAC 
/ 
Denominador: Número total de actividades Actividades implementadas del Plan de Actualizacion SIREVAC)*100</t>
  </si>
  <si>
    <t>Gestión Estadística</t>
  </si>
  <si>
    <t xml:space="preserve">A2. Adelantar el estudio de acuerdo con los parametros técnicos establecidos por la SSF </t>
  </si>
  <si>
    <t xml:space="preserve">Documento  con lineamientos técnicos </t>
  </si>
  <si>
    <t xml:space="preserve"> 
Documento  con lineamientos técnicos realizado</t>
  </si>
  <si>
    <t>1. Documento de lineamientos técnicos 
0. Sin avance</t>
  </si>
  <si>
    <t>Inv: ESTUDIOS PARA LA GESTIÓN DEL CONOCIMIENTO DEL SISTEMA DEL SUBSIDIO FAMILIAR. NACIONAL</t>
  </si>
  <si>
    <t>Socialización de los resultados del estudio</t>
  </si>
  <si>
    <t>Evento realizado</t>
  </si>
  <si>
    <t>1. Evento realizado
0. Sin avance</t>
  </si>
  <si>
    <t>Implementar estrategias que
articulen los procesos y procedimientos
misionales en el marco del modelo
institucional de la entidad</t>
  </si>
  <si>
    <t>Documentos  de lineamientos técnicos realizados  (guías, manuales, circulares, entre otros.)</t>
  </si>
  <si>
    <t>1. Documentos de lineamientos técnicos realizados
0. Sin avance</t>
  </si>
  <si>
    <t>Informes de estado de seguimiento a Proyectos presentados por las CCF</t>
  </si>
  <si>
    <t xml:space="preserve">Porcentaje de cumplimiento en la realización de informes </t>
  </si>
  <si>
    <t>Numerador: Número de proyectos en revisión / Denominador: Número de proyectos presentados</t>
  </si>
  <si>
    <t>INCLUIDO EN LA LINEA ANTERIOR</t>
  </si>
  <si>
    <t>Informes de visitas de seguimiento a proyectos presentados de las CCF</t>
  </si>
  <si>
    <t>Nivel de cumplimiento en el plan de visitas</t>
  </si>
  <si>
    <t>Numero</t>
  </si>
  <si>
    <t>(Numerador:  Número de visitas efectuadas / Denominador: Número de visitas programadas de acuerdo con el Plan de visitas aprobado.</t>
  </si>
  <si>
    <t>A5. Realizar un taller de actualización sobre temas de la Delegada para los entes vigilados</t>
  </si>
  <si>
    <t>Capacitación a los entes vigilados</t>
  </si>
  <si>
    <t>1. Capacitación realizada
0. Sin avance</t>
  </si>
  <si>
    <t>Superintendencia Delegada para Estudios Especiales y la Evaluación de Proyectos</t>
  </si>
  <si>
    <t>Contribuir con una mayor utilización, apropiación de los beneficios que ofrece el sistema de subsidio familiar mediante mecanismos de promoción, interacción, socialización y participación ciudadana para generar valor público.</t>
  </si>
  <si>
    <t>PQRS atendidas oportunamente</t>
  </si>
  <si>
    <t xml:space="preserve">Porcentaje de PQRS gestionadas en términos de Ley en el periodo </t>
  </si>
  <si>
    <t>(Numerador: Total PQRS gestionadas en términos de Ley en el periodo / Denominador: Total de PQRS recibidas en el periodo) *100</t>
  </si>
  <si>
    <t>Gestión_del_conocimiento.</t>
  </si>
  <si>
    <t>Servicio de implementación de sistemas de gestión en términos de informes trimestrales de canales de atención</t>
  </si>
  <si>
    <t>Informes trimestrales de canales de atención, elaborados y socializados</t>
  </si>
  <si>
    <t>Inv: MEJORAMIENTO DEL PROCESO DE INTERACCIÓN CON EL CIUDADANO EN LA SUPERINTENDENCIA DE SUBSIDIO FAMILIAR. NACIONAL</t>
  </si>
  <si>
    <t>Servicio de implementación de sistemas de gestión en términos de Informes trimestrales de satisfacción de los usuarios con los canales de atención</t>
  </si>
  <si>
    <t>Informes trimestrales de satisfacción de los usuarios con los canales de atención, elaborados y publicados</t>
  </si>
  <si>
    <t>Informes trimestrales de satisfacción de los usuarios con los canales de atención, elaborados y publicados en el enlace de Transparencia -  Instrumentos para la gestión de la información pública</t>
  </si>
  <si>
    <t>Inversión: el monto está incluido en la línea anterior</t>
  </si>
  <si>
    <t>Informe de ejecución del seminario que indique los aportes al proceso de interacción con el ciudadano.</t>
  </si>
  <si>
    <t>Seminario realizado</t>
  </si>
  <si>
    <t>Número de seminarios realizados</t>
  </si>
  <si>
    <t>Personas capacitadas en temas que fortalezcan la participación y control social</t>
  </si>
  <si>
    <t xml:space="preserve">Personas capacitadas </t>
  </si>
  <si>
    <t>Número de personas capacitadas en veeduría, control social y participación ciudadana</t>
  </si>
  <si>
    <t>Capacitaciones en veeduría, control social y participación ciudadana a traves de visitas a empresas y centros educativos, buscando el posicionamiento de la SSF.</t>
  </si>
  <si>
    <t xml:space="preserve">Capacitaciones realizadas </t>
  </si>
  <si>
    <t>Se refiere a una meta mínima. No se cuenta con línea base.</t>
  </si>
  <si>
    <t>El presupuesto esta conteniedo en la linea anterior</t>
  </si>
  <si>
    <t>Documentos que contenga la sistematización de la experiencia educativa. Que contenga la malla curricular, metodología, resultados de pruebas pre y post, así como encuesta de satisfacción.</t>
  </si>
  <si>
    <t>Informe final de implementación</t>
  </si>
  <si>
    <t>Se refiere al documento entregado</t>
  </si>
  <si>
    <t>Informaciòn y comunicaciòn</t>
  </si>
  <si>
    <t>Servicios de educación informal para la gestión administrativa en términos de productos audiovisuales publicados en los canales de atención e información</t>
  </si>
  <si>
    <t>Porcentaje de productos audiovisuales en los canales de atención e información, dispuestos</t>
  </si>
  <si>
    <t>(Numerador: Número de productos audiovisuales en los canales de atención e información, realizados / Denominador: Número de productos audiovisuales en los canales de atención e información, proyectados)*100</t>
  </si>
  <si>
    <t>Actas de comité</t>
  </si>
  <si>
    <t>Número de sesiones del Comité</t>
  </si>
  <si>
    <t>Número de sesiones del Comité, realizadas y con actas</t>
  </si>
  <si>
    <t>Informe de ejecuciòn convenio interadministrativo con INSOR</t>
  </si>
  <si>
    <t>Informe final de implementación, que contiene descripción de las necesidades identificadas, acciones realizadas y resultados de la implementación del acompañamiento por parte de INSOR.</t>
  </si>
  <si>
    <t>Gestiòn del conocimiento</t>
  </si>
  <si>
    <t>Càpsulas ciudadanas publicadas</t>
  </si>
  <si>
    <t>Nùmero de càpsulas ciudadanas diseñadas y publicadas</t>
  </si>
  <si>
    <t>Número de càpsulas ciudadanas diseñadas y publicadas</t>
  </si>
  <si>
    <t>Bimensual</t>
  </si>
  <si>
    <t>Herramientas telemáticas</t>
  </si>
  <si>
    <t>Nùmero de chat boot</t>
  </si>
  <si>
    <t>Plan Anticorrupción y de Atención al Ciudadano
Plan Anual de Adquisiciones
Plan Estatégico de Tecnologias de la Información y las Comunicaciones PETI</t>
  </si>
  <si>
    <t>Nùmero de facebook live</t>
  </si>
  <si>
    <t>Oficina de Protección al Usuario</t>
  </si>
  <si>
    <t xml:space="preserve">
Acciones vía web para la difusión de la oferta formativa realizada a nivel nacional.
</t>
  </si>
  <si>
    <t>*Plan Estratégico de Comunicación.
*Rendición de Cuentas parcial y semestral.
*Acciones prensa y vía web para la difusión de la oferta formativa realizada a nivel nacional.</t>
  </si>
  <si>
    <t>Documento metodológico</t>
  </si>
  <si>
    <t>Facebook live realizados</t>
  </si>
  <si>
    <t>A1. Ejecutar los Instrumentos Archivisticos del Sistema Integrado de Gestion Documental</t>
  </si>
  <si>
    <t>A1. Gestionar oportunamente las PQRS de la Superintendencia</t>
  </si>
  <si>
    <t>A2. Mejorar y fortalecer la calidad y accesibilidad a los canales de atención para beneficiar a los usuarios</t>
  </si>
  <si>
    <t>A3. Realizar un seminario para el cumplimiento de las normas por parte de las CCF, frente a la atención e interacción con los afiliados y no afiliados a las CCF</t>
  </si>
  <si>
    <t xml:space="preserve">
A4. Realizar actividades de educación informal a los trabajadores afiliados a las CCF con el fin de consolidar una red de seguimiento y veedurías ciudadanas</t>
  </si>
  <si>
    <t>A3. Fortalecimiento del sistema de inspección, vigilancia y control de la Delegada.</t>
  </si>
  <si>
    <t>1= Documento realizado 
0=Sin avance</t>
  </si>
  <si>
    <t xml:space="preserve">
1= Capacitaciones realizadas 
0=Sin avance</t>
  </si>
  <si>
    <t xml:space="preserve">PLAN DE ACCIÓN 2021 
SUPERINTENDENCIA DEL SUBSIDIO FAMILIAR SSF 2021
Responde al Decreto 612 de 2018 "Por eI cuaI se fijan directrices para Ia integración de los planes institucionales y estratégicos al Plan de Acción por parte de las entidades del Estado" </t>
  </si>
  <si>
    <t xml:space="preserve">A1. Realizar una capacitación semestral para los colaboradores de la Superintendencia del Subsidio Familiar </t>
  </si>
  <si>
    <t xml:space="preserve">Servicio de Educación informal para la gestión Administrativa en términos de dos(2) capacitaciones de actualización normativa dirigido a los colaboradores de la Superintendencia de Subsidio Familiar.  </t>
  </si>
  <si>
    <t xml:space="preserve">Porcentaje de participación de convocados en la capacitación. </t>
  </si>
  <si>
    <t>(Numerador: No. de colaboradores en la capacitación/ Denominador: No. de colaboradores nuevos en el periodo)*100</t>
  </si>
  <si>
    <t>calificación promedio de los conceptos emitidos en el periodo donde: 
1-2 insatisfecho
2-3 poco satisfecho
3-4 medianamente  satisfecho
4-5 completamente satisfecho</t>
  </si>
  <si>
    <t>calificación de 1 a 5</t>
  </si>
  <si>
    <t>4.0</t>
  </si>
  <si>
    <t>Matriz de cobro coactivo y persuasivo</t>
  </si>
  <si>
    <t>Porcentaje de expedientes de cobro coactivo gestionados durante el semestre</t>
  </si>
  <si>
    <t>(Numerador: No. de expedientes de cobro coactivo gestionados durante el semestre/ Denominador: No. de expedientes de cobro coactivo a gestionar durante el semestre)*100</t>
  </si>
  <si>
    <t>Matriz de cobro persuasivo</t>
  </si>
  <si>
    <t xml:space="preserve">Una (1) capacitación virtual o facebook live / presencial a los colaboradores de la entidad y ciudadanos en general. </t>
  </si>
  <si>
    <t>Plan Anual de Adquisiciones, Plan Anticorrupción y de Atención al Ciudadano y Plan de capacitación interna SSF</t>
  </si>
  <si>
    <t xml:space="preserve">A2. Realizar un seminario de actualización normativa dirigido a abogados, jefes de subsidio y aportes y revisores fiscales de las CCF </t>
  </si>
  <si>
    <t>A5. Gestionar expedientes de cobro coactivo, conforme a las sanciones pecuniarias recibidas en el semestre</t>
  </si>
  <si>
    <t>A6.Organizar una capacitación para los colaboradores y ciudadanos de la entidad en un tema concerniente y de aporte al Sistema del Subsidio Familiar.</t>
  </si>
  <si>
    <t xml:space="preserve">A7. Realizar un libro digital sobre la normatividad del Sistema de Subsidio Familiar. </t>
  </si>
  <si>
    <t>A1. Divulgar la información estadística mediante la generación de contenidos, según el calendario de difusión de información estadística para la vigencia 2021.</t>
  </si>
  <si>
    <t>Contenido publicado en la página web SSF</t>
  </si>
  <si>
    <t>30  (primer semestre 10. Segundo semestre 20)</t>
  </si>
  <si>
    <t>1. =  30 Contenidos publicados
0. = Sin avance</t>
  </si>
  <si>
    <t>Incluida en la Acción A3</t>
  </si>
  <si>
    <t>Funcionamiento 
Inv: FORTALECIMIENTO DE LA CAPACIDAD INSTITUCIONAL PARA MEJORAR LA INSPECCIÓN, VIGILANCIA Y CONTROL DE LA SUPERINTENDENCIA DEL SUBSIDIO FAMILIAR. NACIONAL</t>
  </si>
  <si>
    <t>A5. Apoyar a la SSF en el posicionamiento y uso de las plataformas digitales, tales como las de educaciòn virtual para los trabajadores.</t>
  </si>
  <si>
    <t>A6. Crear material de comunicación audiovisual para las redes sociales, portal corporativo, canal institucional y demás canales de comunicación con los grupos de valor promocionando derechos y deberes de la ciudadanía y la utilización de los canales de atención al usuario</t>
  </si>
  <si>
    <t>A7. Gestionar el Comité Técnico de Atención al Ciudadano</t>
  </si>
  <si>
    <t>A8. Elaboración de políticas, lineamientos, planes, programas y/o proyectos que garanticen el ejercicio total y efectivo de los derechos de las personas en condición de especial protección.</t>
  </si>
  <si>
    <t>A9. Hacer circulos de conocimiento del equipo OPU para generaciòn de capsula ciudadana que fortalezcan el ejercicio de derechos y deberes en el sistema del subsidio familiar.</t>
  </si>
  <si>
    <t>A10. Adquirir herramientas telematicas para mejorar y fortalecer la calidad y accesibilidad de los ciudadanos a los servicios de la Superintendencia del Subsidio Familiar</t>
  </si>
  <si>
    <t>A11. Realizaciòn de facebook live con la ciudadanìa sobre temas de interès que favorezcan el acceso a los servicios y la claridad en la informaciòn</t>
  </si>
  <si>
    <t>A2. Ejecutar los Instrumentos Archivisticos</t>
  </si>
  <si>
    <t>A3. Actualizar los Certificados Digitales</t>
  </si>
  <si>
    <t>A4. Publicar y mantener actualizada la información correspondiente gestión documental en el portal corporativo en cumplimiento de la Ley 1712 de 2014- Ley de Transparencia y acceso a la información publica, entre otras normas en esta materia</t>
  </si>
  <si>
    <t>A5. Publicar y mantener actualizada la información correspondiente a los actos administrativos de interés general en el portal corporativo en cumplimiento de la Ley 1712 de 2014- Ley de Transparencia y acceso a la información publica, entre otras normas en esta materia</t>
  </si>
  <si>
    <t>Superintendencia Delegada para la Gestión
Superintendencia Delegada para la Responsabilidad Administrativa y Medidas Especiales
Oficina de las Tecnologías de Información y Comunicación
Secretaria General</t>
  </si>
  <si>
    <t>Presupuesto incluido en la linea anterior</t>
  </si>
  <si>
    <t>Superintendencia Delegada para la Gestión
Superintendencia Delegada para la Responsabilidad Administrativa y Medidas Especiales
Oficina de las Tecnologías de Información y Comunicación
Oficina Asesora de Planeación
Secretaria General</t>
  </si>
  <si>
    <t>Evaluación de Gestión de CCF
Control Legal de CCF
Gestión de Sistemas de Información
Planeación Institucional
Gestión Financiera y Presupuestal
Contratación Administrativa</t>
  </si>
  <si>
    <t xml:space="preserve">PROCESOS  </t>
  </si>
  <si>
    <t>DEPENDENCIAS RESPONSABLES</t>
  </si>
  <si>
    <t>Evaluación de Gestión de CCF
Control Legal de CCF
Gestión de Sistemas de Información
Contratación Administrativa</t>
  </si>
  <si>
    <t xml:space="preserve">Inv: FORTALECIMIENTO DE LA CAPACIDAD INSTITUCIONAL PARA MEJORAR LA INSPECCIÓN, VIGILANCIA Y CONTROL DE LA SUPERINTENDENCIA DEL SUBSIDIO FAMILIAR. NACIONAL
Evaluación de Gestión de CCF ($516,000,000)
Control Legal de CCF ($516,000,000)
Gestión de Sistemas de Información ($808,000,000)
Secretaría General ($2,160,000,000)
</t>
  </si>
  <si>
    <t xml:space="preserve">Avanzar en el establecimiento del Modelo de operación de IVC para fortalecer la capacidad instalada de la Supersubsidio, con presencia en el territorio colombiano donde se ubiquen los entes vigilados. </t>
  </si>
  <si>
    <t xml:space="preserve">Apoyar el avance del Modelo de operación IVC para fortalecer la capacidad instalada de la Supersubsidio, con presencia en el territorio colombiano donde se ubiquen los entes vigilados. </t>
  </si>
  <si>
    <t xml:space="preserve">Documentos de lineamientos técnicos (que contenga instrumentos, estándares, requisitos y condiciones necesarias para llevar a cabo la operación de modelo IVC sobre las vigiladas con presencia en el territorio colombiano donde se ubiquen los entes vigilados). </t>
  </si>
  <si>
    <t>Documentos de lineamientos técnicos elaborados</t>
  </si>
  <si>
    <t>Informes de Analisis, seguimiento y  evaluación de los servicios ofrecidos por las cajas supervisadas</t>
  </si>
  <si>
    <t>Informes de Analisis, seguimiento y  evaluación de los servicios ofrecidos por las cajas supervisadas realizados</t>
  </si>
  <si>
    <t>Este producto se refiere al analisis, seguimiento, y evaluación a las cajas supervisadas</t>
  </si>
  <si>
    <t>Modelo IVC implementado en los territorios</t>
  </si>
  <si>
    <t>Informes mensuales de avance sobre la 10 Modelos IVC implementados en territorio</t>
  </si>
  <si>
    <t>Este Producto se refiere a la implementación en 10 territorios escogidos del Modelo de Operación IVC</t>
  </si>
  <si>
    <t>Actualización V.3: Ajustes aprobados dentro del marco del Comité Institucional de Gestión y Desempeño del día 25 de mayo de 2021.</t>
  </si>
  <si>
    <t>DESCRIPCIÓN DEL SEGUIMIENTO</t>
  </si>
  <si>
    <t>RESULTADO DEL INDICADOR</t>
  </si>
  <si>
    <t>MONTO EJECUTADO
(OBLIGACIONES)</t>
  </si>
  <si>
    <t>EVIDENCIAS Y SOPORTES</t>
  </si>
  <si>
    <t xml:space="preserve">NOMBRE DEL FUNCIONARIO QUE REPORTO </t>
  </si>
  <si>
    <t>SEGUIMIENTO II TRIMESTRE DE 2021</t>
  </si>
  <si>
    <t>NA</t>
  </si>
  <si>
    <t>Rodrigo Barrero Muñoz</t>
  </si>
  <si>
    <t>En el periodo de evaluación la OAP desarrolló las siguientes actividades frente a la gestión del riesgo:
Se terminó con la estructuración, adecuación y actualización de la nueva versión del Manual Institucional de Gestión Integral del Riesgo de la SSF.  El documento se actualizó en la metodología para el establecimiento del contexto interno y externo para determinar qué factores del mismo pueden llegar a afectar el logro de los objetivos de la entidad, El manual incluye en esta nieva versión el desarrollo de los siguientes pasos: análisis de los objetivos estratégicos y de los procesos, identificación de los puntos de Riesgo, identificación de las áreas de impacto, Identificación de las áreas de factores de riesgo.
Se realizó la actualización del mapa de riesgos de corrupción de la entidad a través de sesiones de acompañamientos a todas las dependencias de la entidad. Durante los acompañamientos se revisaron los posibles cambios que se han presentado sobre los procesos y que hayan dado origen a nuevos riesgos de corrupción o a la modificación de los existentes o de sus controles.</t>
  </si>
  <si>
    <t>Manual Institucional de Gestión Integral del Riesgo de la SSF versión 2
Documento ajustado de la Política Integral de Administración del Riesgo de la SSF con los nuevos elementos de la Guía para la administración del riesgo y el diseño de controles en entidades públicas versión 5 del Departamento Administrativo de la Función Pública.   
Mapa dr Riesgos de Corrupción actualizado</t>
  </si>
  <si>
    <t>Durante el segundo trimestre de 2021 se ha realizado oportunamente el reporte del seguimiento mensual de los proyectos de inversión en el aplicativo SPI del DNP. En abril, mayo y junio de 2021 se realizó el registro en SPI del seguimiento cuantitativo y cualitativo de los proyectos de inversión en ejecución en la vigencia, con corte a marzo, abril y mayo, respectivamente. Durante la vigencia se ha cumplido con el reporte mensual de seguimiento de los 6  proyectos de inversión de la SSF.</t>
  </si>
  <si>
    <t>Anexo Soporte registro en SPI corte marzo, abril y mayo</t>
  </si>
  <si>
    <t>Paola Villada</t>
  </si>
  <si>
    <t xml:space="preserve">Durante el segundo trimestre de 2021, la OAP participó en el Comité de presentación ante el MinHacienda del Marco de Gasto de Mediano Plazo 2022-2025 del sector Trabajo, en el cual se consideró la información del anteproyecto de presupuesto de la Supersubsidio 2022.
Adicionalmente, se atendieron las observaciones realizadas por el Mintrabajo a las fichas de justificación técnica, económica y legal de los proyectos de inversiónde la SSF, mediante las cuales se solicitó la actualización de los mismos para la vigencia 2022. De igual forma se atendieron las observaciones realizadas a los costeos de los proyectos para 2022. Desde OAP se brindó acompañamiento a los directores de los proyectos de inversión para revisar las observaciones y realizar los ajustes y la sustentación pertinente para su aprobación por parte del Mintrabajo. 
Posteriormente, se atendieron las observaciones realizadas por el DNP a los proyectos de inversión 2022, y de igual forma, se brindó acompañamiento desde OAP a los líderes de proyectos en la incorporación de ajustes pertinentes. 
Finalmente, los proyectos de inversión fueron aprobados por la instancia DNP.
</t>
  </si>
  <si>
    <t>Anexo. Justificaciones y costeos definitivos (aprobados DNP) proyectos 2022</t>
  </si>
  <si>
    <t>Paola Villada - Paola Ramirez</t>
  </si>
  <si>
    <t xml:space="preserve">Durante el periodo reportado se dio continuidad a las acciones pertinentes para el mantenimiento del SGC de la SSF y el buen desarrollo de los diferentes componentes. 
Se generó informe de inventario de información documentada para los procesos de la SSF – 2021. Se brindó apoyo en la revisión de la información documentada sobre requerimientos de Control Interno, apoyo en la revisión de formato trabajo y gestión de personal para la coordinación administrativa, apoyo en la revisión del procedimiento constitución de aportes voluntarios con destino al foniñez, apoyo en la revisión y ajuste del procedimiento de Notificaciones de este mismo proceso, el cual presentaba error de visualización en el aplicativo institucional, apoyo en la estructuración de la propuesta de cronograma de capacitación 2021 sobre el aplicativo institucional Isolucion, apoyo en la actualización en el aplicativo institucional de algunos procedimientos de Gestión de Sistemas de Información, apoyo en la presentación de propuesta para actualización del formato para el manejo de las horas extras, apoyo en la revisión del procedimiento de Control de Información Documentada y aclarar información a colaboradores del proceso EEEP. Se revisó de manera preliminar el procedimiento para el manejo del producto y servicio no conforme a los productos generados por los procesos misionales. 
Se destaca la participación en el ejercicio de eficiencia operacional - diseño organizacional y levantamiento de cargas de la Oficina Asesora de Planeación, en lo correspondiente al SGC. 
Se elaboró un plan de trabajo orientado a la optimización de los procesos de la SSF.
Se construyó la propuesta de la matriz para análisis y gestión del cambio, con la cual se busca relacionar y administrar los cambios que afecten positiva o negativamente al Sistema de Gestión Calidad de la entidad.
Se construyeron los formatos de análisis de mapa de experiencia de usuario, lluvia de ideas, mapa de implementación de prototipos y mapa de implementación de capacidades para el análisis de algunos procedimientos en el marco del Plan de Transformación Digital (Proyecto 1)
Se avanzó en el análisis de las posibilidades de auditoria externa por parte de algún ente certificador en ISO9001:2015 y en la definición de un plan de trabajo para la contratación y ejecución de dicho ejercicio.
</t>
  </si>
  <si>
    <t>Anexo. Soporte acompañamiento a procesos</t>
  </si>
  <si>
    <t>Giovanni Siachoque - Paola Villada</t>
  </si>
  <si>
    <t xml:space="preserve">Durante este periodo se realizó la verificación de la información publicada en el sitio web de Transparencia, revisando la actualización de la información. El sitio web se encuentra en funcionamiento y contempla la información mínima requerida en el marco de la Ley 1712 de 2014 y las categorías de información del Índice de Transparencia y Acceso a la Información - ITA: https://www.ssf.gov.co/transparencia  
Se avanza en el análisis de los resultados obtenidos en la calificación del ITA 2020 y la gestión de los aspectos que obtuvieron una calificación menor a 100. 
Desde la OAP se realizó la solicitud al webmaster mediante GLPI (15978, 15985, 16542, 16578 y 16545) para la publicación de información relacionada con la categoría 6. Planeación, con el fin de tener disponible lo correspondiente a la vigencia 2021 en temas como los proyectos de inversión y el seguimiento de los mismos, así como el seguimiento del Plan de Acción Institucional. 
Así mismo, a partir de la verificación del sitio web de Transparencia se identificó la necesidad de actualizar algunos ítems de las categorías de información y se remitió la solicitud respectiva a las áreas responsables. 
</t>
  </si>
  <si>
    <t>Anexo. Correo solicitud ajuste info sitio web Transparencia.
Anexo. Solicitudes Webmaster GLPI - Sitio web Transparencia.</t>
  </si>
  <si>
    <t>Paola Villada - Javier Ruiz</t>
  </si>
  <si>
    <t>Anexo. Informe de RxD del SGC 2020.
Anexo. Correo reporte proyección compromisos de inversión SSF para Mintrabajo.
Anexo. Plan de Acción V.3.
Anexo. Plan Estratégico V.2.
Anexo. Notas informativas OAP Boletin Interno.</t>
  </si>
  <si>
    <t>Se avanza en la estructuración de lineamientos para la gestión permanente de los componentes del Sistema de Gestión de Calidad de la entidad y la disponibilidad de insumos para la revisión por la dirección 2021.</t>
  </si>
  <si>
    <t>Durante el segundo trimestre de 2021 fueron elaborados los siguientes informes internos y externos:
- Consolidación de la información reportada por las áreas, para diseñar y elaborar el Informe de Gestión primer semestre 2021- Audiencia Pública de Rendición de Cuentas; la publicación realizada el 16 de junio de 202, en cumplimiento con las directrices establecidas por el DAFP.
- Informe para el Congreso de la Republica vigencia 2020- 2021, el cual fue remitido el 15 de junio de 2021. El informe recopiló toda la gestión adelantada por las diferentes áreas con fecha de corte 1 de julio de 2020 al 31 de mayo de 2021, dando cumplimiento a los lineamientos recibidos.
- Informe al Ministerio de Trabajo para la preparación de la presentación del Marco de Gasto de Mediano Plazo 2022-2025 del sector Trabajo.
- Informe de seguimiento a la ejecución presupuestal de los proyectos de inversión con corte al I trimestre de 2021, para ser publicado en el sitio web institucional.
- Incorporación de ajustes en las fichas de Justificación técnica, económica y legal de los proyectos, de acuerdo con observaciones del Ministerio de Trabajo y el Departamento Nacional de Planeación. 
- Preparación de información requerida por la Oficina de Control Interno en el marco de auditoría interna.
- Preparación del reporte de seguimiento al Plan Estratégico Sectorial con corte al primer trimestre 2021, remitido al Ministerio de Trabajo.
- Preparación del reporte de seguimiento de la OAP al Plan de Acción Institucional y consolidación de los avances de las diferentes áreas. 
- Preparación del Cronograma de Información a Divulgar por la OAP para ser remitido al área de Comunicaciones.
- Preparación de notas informativas sobre la OAP para el Boletín Interno de la Superintendencia.
- Preparación de Informe final de Revisión por la Dirección del Sistema de Gestión de Calidad 2020.
- Consolidación, revisión y reporte de la información requerida para el Formulario Único Reporte de Avance de la Gestión – FURAG 2020.
- Elaboración del resumen ejecutivo de los resultados del Índice de Desempeño Institucional 2020 (FURAG).
- Preparación y publicación de versión 3 del Plan de Acción Institucional.
- Preparación y publicación de versión 2 del Plan Estratégico Institucional.
- Elaboración y consolidación del informe de seguimiento a la ejecución presupuestal y proyección de compromisos julio- diciembre 2021 de los proyectos de inversión de la SSF, remitido al Ministerio de Trabajo.</t>
  </si>
  <si>
    <t xml:space="preserve">Durante el segundo trimestre de 2021  las actividades realizadas para el cumplimiento de la meta se resume así. Se inicia el contrato para apoyar esta actividad el 7 de mayo de 2021 y durante este tiempo se ha realizado en primer lugar un conocimiento e indagación de los instrumentos de planeación con que cuenta la SSF para conocer los indicadores vigentes en cada uno de ellos. Con base en este primer acercamiento, se realizó un diagnóstico de los indicadores del Plan Estratégico Institucional  2019-2022 y se proponen unas modificaciones en cuanto a redacción y claridad de los indicadores que resultaban muy confuso para la rendición de avances de las metas. Como el Plan ya está en su recta final las modificaciones no se cambian las metas iniciales ni se proponen nuevos indicadores. En segundo lugar, ya se atendió la modificación de dos indicadores del Plan de Acción institucional, que ya se formalizaron. </t>
  </si>
  <si>
    <t>Marby Isabel Barragan Monroy</t>
  </si>
  <si>
    <t xml:space="preserve">1, Documento analisis indicadores del Plan Estratégico Institucional. 
2. Matriz de propuesta de indicadores modificados. 
3, Indicadores del Plan de acción modificados </t>
  </si>
  <si>
    <t>Contrato #197 de 2021</t>
  </si>
  <si>
    <t>JOHN GAVIRIA MARÍN</t>
  </si>
  <si>
    <t xml:space="preserve">Carpeta funcionario.
Manual de Inducción: https://www.ssf.gov.co/transparencia/planeacion/pol%C3%ADticas-estrategia-y-manuales/manuales
Infografías Día Niñez y del trabajo: https://www.ssf.gov.co/transparencia/estadistica-generales-del-sistema-ssf/publicaciones-estadisticas/infografias
Boletín Estadístico I Trimestre: https://www.ssf.gov.co/transparencia/estadistica-generales-del-sistema-ssf/publicaciones-estadisticas/boletines-estadisticos
Boletín Jurídico #2; https://www.ssf.gov.co/transparencia/normatividad/sujetos-obligados-del-orden-nacional/boletin-juridico
Piezas
https://twitter.com/Supersubsidio/status/1410258349963218949/photo/1
https://twitter.com/Supersubsidio/status/1410224460930732035/photo/1
https://twitter.com/Supersubsidio/status/1410010587107676161/photo/1
https://twitter.com/Supersubsidio/status/1409280111292059656/photo/1
https://twitter.com/Supersubsidio/status/1408804875287384078/photo/1
https://twitter.com/Supersubsidio/status/1401608746795782152
</t>
  </si>
  <si>
    <t>Se realizaron actividades en redes sociales: Facebook Live de la Oficina de Protección al Usuario, Públicos Diversos.
Se publicó la noticia de la cuota monetaria en varios medios del país.
Se publicóla noticia de las EPS en varios medios del país.
Se hizo una campaña en redes sociales sobre la temporada de vacaciones.
Se realizó la Audiencia de Rendición de Cuentas del primer semestre de 2021</t>
  </si>
  <si>
    <t xml:space="preserve">
Se realizó el Facebook Live de Públicos diversos el 3 de junio.
https://www.facebook.com/SuperSubsidio/videos/484796572625053/
Se realizó la Rendición de Cuentas I Semestre de 2021.
https://www.facebook.com/SuperSubsidio/videos/332413708487096
Se realizó la campaña en redes sobre la temporada vacacional con Cajas sin Fronteras y Cajas Aliadas:
https://twitter.com/Supersubsidio/status/1410373331157667841
https://twitter.com/Supersubsidio/status/1410198176896716806
https://twitter.com/Supersubsidio/status/1410010587107676161
Publicaciones de Prensa.
Algunos medios regionales publicaron la nota de la Cuota Monetaria: 
http://www.maravillastereo.com/supersubsidio-fija-cuota-monetaria-que-regira-en-2021/?s=09
https://occidente.co/empresario/fijan-la-cuota-monetaria-de-subsidio-familiar/?s=09
https://www.eluniversal.com.co/economica/aumentan-la-cuota-monetaria-de-cajas-de-compensacion-en-bolivar-MM4709925
https://www.elespectador.com/economia/conozca-de-cuanto-es-el-incremento-del-subsidio-familiar-para-este-ano/
Noticia Caja EPS
https://www.elespectador.com/economia/ordenan-inspeccion-a-cajas-de-compensacion-con-programas-de-salud-por-presuntas-irregularidades/
https://www.rcnradio.com/internacional/supersubsidio-le-puso-la-lupa-varias-cajas-de-compensacion-por-presuntas
https://www.eluniversal.com.co/colombia/hallan-irregularidades-en-cajas-de-compensacion-familiar-JM4806830
https://www.vanguardia.com/economia/nacional/superintendencia-del-subsidio-familiar-ordeno-inspeccion-a-las-cajas-de-compensacion-familiar-con-programas-de-salud-MF3896349
</t>
  </si>
  <si>
    <t xml:space="preserve">
Se realizó la Rendición de Cuentas I Semestre de 2021.
https://www.facebook.com/SuperSubsidio/videos/332413708487096
Informe encuesta Medición Medios Internos: https://www.ssf.gov.co/documents/20127/832116/Informe+Final+de+la+Encuesta.pdf/ab48d8d7-4ce6-c27a-cea7-b3edc0844cdc
Se realizó la campaña en redes sobre la temporada vacacional con Cajas sin Fronteras y Cajas Aliadas:
https://twitter.com/Supersubsidio/status/1410373331157667841
https://twitter.com/Supersubsidio/status/1410198176896716806
https://twitter.com/Supersubsidio/status/1410010587107676161
Publicaciones de Prensa.
Algunos medios regionales publicaron la nota de la Cuota Monetaria: 
http://www.maravillastereo.com/supersubsidio-fija-cuota-monetaria-que-regira-en-2021/?s=09
https://occidente.co/empresario/fijan-la-cuota-monetaria-de-subsidio-familiar/?s=09
https://www.eluniversal.com.co/economica/aumentan-la-cuota-monetaria-de-cajas-de-compensacion-en-bolivar-MM4709925
https://www.elespectador.com/economia/conozca-de-cuanto-es-el-incremento-del-subsidio-familiar-para-este-ano/
Noticia Caja EPS
https://www.elespectador.com/economia/ordenan-inspeccion-a-cajas-de-compensacion-con-programas-de-salud-por-presuntas-irregularidades/
https://www.rcnradio.com/internacional/supersubsidio-le-puso-la-lupa-varias-cajas-de-compensacion-por-presuntas
https://www.eluniversal.com.co/colombia/hallan-irregularidades-en-cajas-de-compensacion-familiar-JM4806830
https://www.vanguardia.com/economia/nacional/superintendencia-del-subsidio-familiar-ordeno-inspeccion-a-las-cajas-de-compensacion-familiar-con-programas-de-salud-MF3896349
</t>
  </si>
  <si>
    <t xml:space="preserve">Se realizó la verificación de la temática que pudiera ser de interés para los colaboradores de la Entidad y se desarrolló una encuesta para determinar cuáles serían implementados. </t>
  </si>
  <si>
    <t xml:space="preserve">Se remite link de la encuesta y resultado de la misma en documento word adjunto.  </t>
  </si>
  <si>
    <t xml:space="preserve">María Alejandra López V. </t>
  </si>
  <si>
    <t>Pantallazos de la reunión y de los requerimientos JIRA</t>
  </si>
  <si>
    <t>Se remite matriz de Gestión de expedientes de Cobro Persuasivo y Coactivo</t>
  </si>
  <si>
    <t>Durante el primer semestre de 2021, se tenían 64 expedientes para gestionar, se realizó gestión a todos así: 
-32 oficios, 35 correos, 9 autos de archivo, 9 paz y salvo, 19 resoluciones de prescripción, 4 autos de avoca conocimiento y 3 autos de embargo, seguimientos a la matriz de control y recaudos.</t>
  </si>
  <si>
    <t xml:space="preserve">1. se realizó el cronograma de realización del libro.
2. se realizó una invitación abrierta para la participación dentro del libro. 
3. se realizó las especificaciones técnicas de los capítulos. 
4. se realizó la actualización de entrega de borradores.
</t>
  </si>
  <si>
    <t>Se remiten cronograma y correo de las especificaciones técnicas</t>
  </si>
  <si>
    <t xml:space="preserve">No aplica  por cuanto no ha iniciado su ejecución. </t>
  </si>
  <si>
    <t xml:space="preserve">1. Se realizó una reunión con el equipo de Tecnologías de la Información de la SSF, para verificar la viabilidad de las modificaciones en el aparte de conceptos que se encuentran actualmente en la página, en donde se determinó que desde TICs se realizaría la revisión de las licencias adquiridas para verificar la viabilidad de poner la encuesta en línea. 
2. Se están realizando las clasificaciones de los conceptos teniendo en cuenta la temática para clasificar su búsqueda en la página web. 
3. Se elevó una solicitud JIRA para obtener el listado completo de los solicitantes de conceptos de la vigencia 2020 y corrido 2021 para realizar la encuesta de satisfacción. </t>
  </si>
  <si>
    <t xml:space="preserve">Calificación promedio de encuestas / Calificación esperada. </t>
  </si>
  <si>
    <t xml:space="preserve">La encuesta se encuentra en trámite. </t>
  </si>
  <si>
    <t xml:space="preserve">Se realizó la solicitud a las 43 CCF para realizar el seguimiento de los pagos de los expedientes con acuerdos de pago vigentes. 
</t>
  </si>
  <si>
    <t xml:space="preserve">En el segundo (II)   trimestre del 2021  se encuentran en proceso    seis (6) auditorias  de gestion a los siguientes procesos: Visitas a Entes Vigilados, Control Financiero Contable de las CCF, Control Legal de Cajas de Compensación Familiar, Gestión de Sistemas de Información Tic, Estudios Especiales y Evaluación de Proyectos y Contratación Administrativa,   Cumpliendo con lo programado en  el plan de trabajo para el año 2021. 
</t>
  </si>
  <si>
    <t>(6/6)*100= 100%</t>
  </si>
  <si>
    <t>Herramienta Isolucion modulo Auditorias,  carpetas fisicas OCI, plan de trabajo OCI 2021.</t>
  </si>
  <si>
    <t>Liza Rojas</t>
  </si>
  <si>
    <t>Carpetas fisicas, pagina web de la entidad, aplicativo Esigna</t>
  </si>
  <si>
    <t xml:space="preserve"> Despues de cumplido el  trimestre, se realiza el seguimiento a la ejecución del plan de acción institucional  correspondiente al  I  trimestre del 2021, según exp No 1407/2021/MEM de fecha 9 de junio de 2021 y publicado en la pagina web de la entidad. </t>
  </si>
  <si>
    <t xml:space="preserve">  Despues de cumplido el trimestre, se realiza el seguimiento a los Indicadores de gestión institucional correspondiente al  I  trimestre del 2021, fue enviado mediante exp No 917/2021/MEM  el dia   29 de abril de 2021 y publicado en la pagina web de la entidad.</t>
  </si>
  <si>
    <t>Carpetas fisicas, pagina web de la entidad, aplicativo Esigna, aplicativo Isolucion</t>
  </si>
  <si>
    <t xml:space="preserve"> Despues de cumplido el trimestre, se realiza el seguimiento a los riesgos  de gestion por proceso, correspondiente al   I  trimestre del 2021,  Exp 1514/2021/MEM del  22 de junio  de 2021  y publicado en la pagina web de la entidad.</t>
  </si>
  <si>
    <t>En el primer ( II)  trimestre del 2021 se realizaron veinti dos (22) informes internos y externos, según la normatividad vigente y el plan de trabajo de la OCI</t>
  </si>
  <si>
    <t>(22/22)*100=100%</t>
  </si>
  <si>
    <t xml:space="preserve">Carpetas fisicas, pagina web de la entidad, correos electronicos, aplicativo Esigna y plan de trabajo de la OCI 2021. </t>
  </si>
  <si>
    <t>Sin reporte Documento</t>
  </si>
  <si>
    <t>Plan de Seguridad y Privacidad de la Información SSF 2021</t>
  </si>
  <si>
    <t>- Corresponde a los registros en GLPI (software para la gestión de servicios de TI) y consecuente balance  de los Casos registrados por usuarios para servicios TI, a la fecha del corte.
Total Requerimientos recibidos GLPI: 2723
Total Número de modificaciones atendidas, evaluadas o desarrolladas GLPI: 2667</t>
  </si>
  <si>
    <t>Reporte Excel consulta GLPI Casos Atendidos en el periodo 1/01/2021 - 30/06/2021</t>
  </si>
  <si>
    <t>1. Reporte Excel consulta GLPI incidentes de cambios para sistemas de información
2. Reporte Excel consulta JIRA Cambios GTSS
3. En resumen de 88 solicitudes de cambio (GLPI+JIRA) se han tramitado 77 de ellas</t>
  </si>
  <si>
    <t>Informe Avance Plan Proyecto Acualziación SIREVAC - SIMON</t>
  </si>
  <si>
    <t>Para el segundo trimestre se recibieron 1756 PQRS más, las cuales se atendieron en su totalidad en terminos de ley. las evidencias se encuentran en la plataforma esigna en la trazabilidad de cada uno de los expedientes.</t>
  </si>
  <si>
    <t>Reposan en GTSS Portal empleado</t>
  </si>
  <si>
    <t>María Fernanda Marín Vásquez</t>
  </si>
  <si>
    <t>Se publica informe de canales de atención, donde se describe de manera detallada los resultados de la implementación del proceso de interacción con el ciudadano</t>
  </si>
  <si>
    <t>https://www.ssf.gov.co/transparencia/instrumentos-de-gestion-e-informacion-publica/informe-de-peticiones-quejas-reclamos-denuncias-y-solicitudes-de-acceso-a-la-informacion/informes-de-pqrs</t>
  </si>
  <si>
    <t>Se publica informe de satisfacción, donde se describe satisfacción con cada canal y asuntos relevantes en relación con la retroalimentación recibida por la ciudadanía</t>
  </si>
  <si>
    <t>https://www.ssf.gov.co/informes-de-satisfacci%C3%B3n</t>
  </si>
  <si>
    <t>No aplica para el periodo</t>
  </si>
  <si>
    <t>Con cierre al 30 de junio de 2021 se han capacitado durante la vigencia 2021 , un total de 426 personas en alguno de los tres módulos que tiene la Supersubsidio.</t>
  </si>
  <si>
    <t>Los recursos para hacer los módulos de esta vigencia aún no se han comprometido.</t>
  </si>
  <si>
    <t>Plataforma Moodle (Se adjunta cuadro de control con corte a 30 de junio)</t>
  </si>
  <si>
    <t xml:space="preserve">Se enviaron estudios previos al área de contratación desde el pasado 20 de mayo de 2021 y no han adelantado lo pertienente. </t>
  </si>
  <si>
    <t>1191/2021/MEM</t>
  </si>
  <si>
    <t>Se celebraron el primer y segundo Comité Técnico Atención e Interacción con el Ciudadano (COMTAC) los dias 4 y 5 de febrero y 13 y 14 de mayo respectivamente, los principales resultados  son la adopción de  herramientas de evaluación a los servicios ofrecidos por las CCF aplicando diferentes herramientas de mejoramiento.</t>
  </si>
  <si>
    <t>https://www.ssf.gov.co/atencion-al-ciudadano/comite-de-atencion-e-interaccion-con-el-ciudadano/actas</t>
  </si>
  <si>
    <t>No fue posible ejecutar el convenio interadministrativo con INSOR, se esta realizando estudio de mercado para satisfacer esta necesidad.</t>
  </si>
  <si>
    <t>Se realizaron dos cápsulas ciudadanas una sobre el subsidio de arriendo y otra sobre el levantamiento de restricción de venta de viviendas adquiridas con subsidio de vivienda.</t>
  </si>
  <si>
    <t>https://www.ssf.gov.co/c%C3%A1psulas-ciudadanas</t>
  </si>
  <si>
    <t>Se realizan reuniones con la Oficina Tics todos los viernes de 7 am a 10 am, se estan realizando pruebas y montando la base de conocimiento</t>
  </si>
  <si>
    <t>Se adelantará orden de compra para adquirir los servicios necesarios para el funcionamiento del CHATBOOT, en el mes de agosto.</t>
  </si>
  <si>
    <t>https://powerva.microsoft.com/canvas?cci_bot_id=0237b252-5625-4a75-84de-583ca22e7cf0&amp;cci_tenant_id=a9a60444-1997-4476-bbcc-dc5ac6cb2b70</t>
  </si>
  <si>
    <t>Para el II trimestre del 2021, se realizó un Facebook Live el 3 de junio de 2021 llamado Conversatorio "Reflexión para la atención a los usuarios diversos", en coordinación con la Cámara de Comerciantes LGBT de Colombia con ocasión de adelantar acciones positivas y resaltar en el mes del orgullo LGBT, el compromiso de esta Superintendencia y del Sistema del Subsidio Familiar con la implementación del enfoque diferencial en la atención a esta población.</t>
  </si>
  <si>
    <t>https://www.facebook.com/SuperSubsidio/videos/484796572625053/</t>
  </si>
  <si>
    <t>Se realizó informe de seguimiento a la ejecución del Plan Anual de Adquisiciones SSF 2021 correspondiente al segundo trimestre de 2021 el cual se encuentra publicado en la página web de la Entidad.</t>
  </si>
  <si>
    <t>https://www.ssf.gov.co/transparencia/planeacion/politicas-lineamientos-y-manuales/planes/plan-anual-de-adquisiciones/seguimiento-al-plan-anual-de-adquisiciones</t>
  </si>
  <si>
    <t>Adriana Marcela Ramírez Reyes</t>
  </si>
  <si>
    <t xml:space="preserve">De acuerdo al plan de Acción del PIGA, durante el II trimestre se tenía programado adelantar 4 actividades: 
Registro de la línea de consumo de agua y energía eléctrica de la entidad (4). Se ejecutaron todas las actividades programadas, así mismo se realizó una actividad adicional consistente en la publicación y seguimiento al proceso contractual SSF-SAMC-005-2021 publicado en SECOP 2) para un cumplimiento del 100%. </t>
  </si>
  <si>
    <t>Los soportes se encuentran en la carpeta de Gestión Ambiental
Se anexa soportes</t>
  </si>
  <si>
    <t>Juan Felipe Valencia Vásquez</t>
  </si>
  <si>
    <t xml:space="preserve">De acuerdo al plan de Acción del PESV, durante el II trimestre se tenia programado adelantar 7 actividades:
Mantenimiento preventivo mensual (2); Mantenimiento preventivo cada 4 meses (1); Mantenimiento preventivo cada 6 meses(1); Mantenimiento preventivo cada 12 meses (1); Seguimiento a incidentes y accidentes de tránsito (1); Análisis de la Disminución de Accidentes e Incidentes de tránsito (1) las cuales se adelantaron al 100%.
</t>
  </si>
  <si>
    <t>Los soportes se encuentran en la carpeta del PESV
 Se anexan soportes</t>
  </si>
  <si>
    <t xml:space="preserve">De acuerdo al plan de actividades del PGIRP, durante el II trimestre se tenía programado adelantar 16 actividades. 
Registrar  la generación de residuos peligrosos y RAEES (12); Almacenar y entregar ResPel a UTAC (3); Seguimiento al tratamiento y disposición final de los residuos peligrosos generados por la entidad (1).
Teniendo en cuenta que la actividad que consiste en pesar los residuos no peligrosos y debido a la contingencia COVID-19 no se pudo realizar ya que consiste en la manipulación de residuos propios de los colaboradores de la entidad y por lo tanto no se toma en cuenta. </t>
  </si>
  <si>
    <t>Los soportes se encuentran en la carpeta de Gestión Ambiental en los respectivos formatos.
 Se anexa registro de bitácora.</t>
  </si>
  <si>
    <t>Los soportes se encuentran en la carpeta fisica de almacén e inventarios</t>
  </si>
  <si>
    <t>Adriana Sánchez</t>
  </si>
  <si>
    <t>Se adelantó la actualización del inventario de bienes de la Entidad al 100% de acuerdo con las dos (2) notificaciones de novedades de personal recibidas, comunicadas por medio de las Resoluciones: 257 y 281 de 2021.</t>
  </si>
  <si>
    <t>Carpeta Fisica de inventarios y aplicativo NEON.</t>
  </si>
  <si>
    <t>Se adjudico el contrato 163 de 2021, para la actualizacion de los Intrumentos Archivisticos, se realizó la actualizacion de las TVD, actividad programada para el trimestre y enviado al Archivo General de la Nacion para el proceso de convalidacion.</t>
  </si>
  <si>
    <t>Contrato y ajustes de las TVD</t>
  </si>
  <si>
    <t>ERIKA QUINTERO</t>
  </si>
  <si>
    <t>El proceso se encuentra en etapa pre contractual</t>
  </si>
  <si>
    <t xml:space="preserve">Durante el segundo trimestre, la Entidad emitio seis (6) Actos Administrativos de interes general, como lo son Resolucion No 0178,  0222 , 0242, 0243,  0244, 0298 los cuales se encuentran publicados en el Portal Corporativo.
</t>
  </si>
  <si>
    <t>https://www.ssf.gov.co/transparencia/normatividad/sujetos-obligados-del-orden-nacional/resoluciones</t>
  </si>
  <si>
    <t>En el II trimestres del año 2021, se adelantaron procesos contractuales teniendo en cuenta las solicitudes radicadas
Total: 101/101= 100%</t>
  </si>
  <si>
    <t xml:space="preserve">Libro radicador de contratos, Carpetas electrónicas de los contratos en la plataforma Esigna, registro en la plataforma del Secop II (Colombia Compra Eficiente), registro de procesos adelantados a través de la Tienda Virtual del Estado Colombia, Radicación de solicitudes mediante la plataforma esigna y Plan Anual de Adquisiciones.
</t>
  </si>
  <si>
    <t>Coodinador Grupo de Gestión Contractual</t>
  </si>
  <si>
    <t>En el II trimestre el resultado del indicador es del 100% teniendo en cuenta que se tramitaron los requerimientos de novedades
 Total: 114/114= 100%</t>
  </si>
  <si>
    <t>En este indicador incluye prorrogas, adiciones terminaciones anticipadas, cesiones, modificatorios y alcances a memorando, las evidencias se encuentran en la plataforma esigna, plataforma del secop II y  https://www.ssf.gov.co/contratacion</t>
  </si>
  <si>
    <t>Para el Segundo Trimestre de 2021, en la pagina de la SSF, están publicados 3 archivos (enlaces)  se publica el Informe Contable Mensual de enero -marzo  de 2021  aprobados de acuerdo con la programación de la Contaduría General de la Nación-CGN.</t>
  </si>
  <si>
    <t>5.3. Estados Financieros
https://www.ssf.gov.co/transparencia/presupuesto/informacion-financiera/estados-financieros</t>
  </si>
  <si>
    <t>CARLOS ARTURO GAVIRIA VEGA</t>
  </si>
  <si>
    <t>Se envió correo de solicitud a - GLPI 2 Anexo los Informes de ejecución para Ingresos y Gastos II Trimestre de 2021, en el portal corporativo, en cumplimiento de la normatividad vigente.</t>
  </si>
  <si>
    <t>5.2 Ejecución presupuestal histórica anual
https://www.ssf.gov.co/transparencia/presupuesto/ejecucion-presupuestal-historica-anual/presupuesto-de-gastos</t>
  </si>
  <si>
    <t>Se envió correo electrónico a la Secretaria General - Adriana Cristina Romero, los Informes de ejecución de gastos acumulado a cada mes de 2021, con alertas de la información.</t>
  </si>
  <si>
    <t>Correo electónico institucional</t>
  </si>
  <si>
    <t>Se realizó acompañamiento y revisión de cifras a presentar en el anteproyecto de presupuesto de funcionamiento 2022 para ser consolidado por la  OAP y presentado a MinHacienda.</t>
  </si>
  <si>
    <t>N.A</t>
  </si>
  <si>
    <t>Yobana Camila Betancourt Moreno - Profesional Especializado Grupo Control Disciplinario Interno</t>
  </si>
  <si>
    <t>Se realizaron reuniones con el proveedor,  se está definiendo el producto a entregar, el cual se obtendrá en el segundo semestre.</t>
  </si>
  <si>
    <t>Asistencia de reuniones realizadas por Teams.</t>
  </si>
  <si>
    <t>Adriana Helena Galvis Buitrago</t>
  </si>
  <si>
    <t>Se suscribió contrato con Colsubdsidio No. 140 de 2021 y se han realizado las siguientes actividades: 1) Taller de Líderes: 20 líderes. Ruta del Crecimiento. Fecha: 11 de mayo; 2) Primer Taller de Liderazgo Institucional, por equipos de trabajo, Ruta del Crecimiento, realizado el 21, 24, 25, 26, 27, 28 de mayo y 01, 02, y 03 de junio, con 119 participantes; 3) Coach individual, Ruta de la Felicidad, con la participación de 16 funcionarios, realizado del 18 al 30 de mayo; 4) Conferencia Liderazgo Femenino, Ruta del crecimiento, con la participación de 66 Mujeres, realizado el 31 de mayo; 5) Código de integridad: Los primeros 3 encuentros del Código de integridad se realizaron el 20 de mayo, con la participación de 92 funcionarios, 3 de junio con la participación de 53 funcionarios  y 17 de junio con la asistencia de 43 funcionarios; 6) Conferencia conversaciones poderosas, Ruta del Servicio: 104 funcionarios, realizado el 18 de junio.</t>
  </si>
  <si>
    <t xml:space="preserve">* Informe Taller de líderes
* Informe Taller de Liderazgo
* Informe Coach Individual 
* Informe Conferencia Liderazgo Femenino
* Informe Código de Integridad 
* Informe Conferencia Conversaciones Poderosas </t>
  </si>
  <si>
    <t>Se realizaron estudios previos, que están en revisión y consecución de hoja de vida que cumpla el perfil.</t>
  </si>
  <si>
    <t>Laura Nathalia Rodríguez Gamboa</t>
  </si>
  <si>
    <t>* Lista de chequeo de las hojas de vida.
* Carpetas digitales para migrar la información a la base de datos.
* Cuadro excel indicando al Supervisor la información faltante por actualizar.
* Diapositivas de actividades de promoción y prevención
* Formato de entrega de EPP
* Informe de morilidad sentida
* Informe de mediciones ambientales, químicos, físicos y biológicos.
* matriz de seguimiento a casos covid - 19.
* Formato de autoreporte de síntomas covid
* Protocolo de Bioseguridad.
* Evaluación inicial 2021.
* Plan anual de SG-SST 2021.
* Plan de mejoramiento 2021.</t>
  </si>
  <si>
    <t>Camilo Rosero
Verónica Niebles</t>
  </si>
  <si>
    <t>Se remitió al Grupo de Gestión Contractual el día 26 de mayo de 2021, el Estudio Previo por valor de $35.999.999 mediante memorando No. 3-2021-001112; sin embargo la contratista no aceptó. Por ello, se envío el memorando No. 3-2021-001378 del 24 de junio de 2021, con la nueva documentación, por valor de $35.400.000 para un plazo de ejecución de 6 meses.</t>
  </si>
  <si>
    <t>* Memorando No. 3-2021-001112 del 26 de mayo de 2021.
* Memorando No. 3-2021-001378 del 24 de junio de 2021.</t>
  </si>
  <si>
    <t>En la ejecución del Contrato No. 042 del 26 de febrero de 2021, la contratista Isabella Andrea Hernández Aranda avanzó en: 1) Presentación de propuesta de actualización normativa; 2) Apoyo en la actualización y socialización del Reglamento del Convenio entre la SSF y el Icetex; 3) Proyección de consultas jurídicas del Grupo de Gestión del Talento Humano, acerca de las tematicas de talento Humano en la implementación del Modelo Integrado de Planeación y Gestión (MIPG); 4) Participación en el Comité de Incapacidades, proyección de acta de reunión y revisión de resolución para dar de baja saldos menores; 5) Elaboración de seis (10)   estudios previos  y gestión de la respectiva documentación precontractual, apoyo en la recolección de la documentación para el servicio de soporte NOVASOFT, y  órdenes de prestación del servicio propuestos.
Se envió al Grupo de Gestión Contractual el día 20 de mayo de 2021, con memorando No. 3-2021.001047 los estudios previos para la contratación; se realizó un alcance el 8 de junio de 2021, mediante memorando No. 3-2021-001239, manifestando que el plazo de ejecución sería de seis meses y medio.En trámites contractuales.</t>
  </si>
  <si>
    <t>* Informe de actividades,
* Memorando No. 3-2021.001047,
* Memorando No. 3-2021-001239.</t>
  </si>
  <si>
    <t>Isabel Hernández
Laura Nathalia Rodríguez Gamboa</t>
  </si>
  <si>
    <t>* Encuesta Gestión del Conocimiento jun21,
* Estudios Previos Gestión del conocimiento 2021,
* Contrato No. 219 de 2021 con María Carolina Villamarín.</t>
  </si>
  <si>
    <t>Fernando Villalobos Gaitán</t>
  </si>
  <si>
    <t>* Estudio de Mercado del PIC.
* Correos enviados a los funcionarios de la SSF y Archivos descargados de la Plataforma SIGEP.
* Archivo descargado de la Plataforma SIGEP.
* Órdenes de pago descargadas, constancia de cargue de cesantias y formatos de autorizacion de retiro parcial de cesantias, correos electrónicos.
* Correos de solicitud y de confirmacion de capacidad.
* Correos de solicitud de información y archivo con la liquidación y soportes firmados.
*Resoluciones de nombramiento y aceptación de renuncia.
* Resumenes de nómina, Planilla de FNA, y Planilla de Seguridad Social.</t>
  </si>
  <si>
    <t>Fernando Villalobos, Adriana Galvis, Carlos Arregoces, Erika Durán, 
Veronica Niebles, Kelly Alejandra Daza.</t>
  </si>
  <si>
    <t>Se realizó un estudio de mercado para determinar el valor del PIC . Además se invitó a los funcionarios a participar en 35 actividades de capacitación, algunas de estas son: Diplomado en Proyectos de Desarrollo, Curso Presupuesto Público, Innovación en el Sector Público, Introducción a la Innovación en el Sector Público, Diplomado Control Interno, Diplomado en Políticas Públicas, Curso Virtual: de Integridad, Transparencia y Lucha contra la Corrupción - Política de Integridad - Gestión Conflicto de Intereses, Nuevo código general disciplinario y su impacto en entidades nacionales y territoriales, Seguridad de la Información, Minería de opinión en redes sociales, aplicadas al sistema de subsidio familiar, Transformación digital en entidades públicas, Davinci – Plataforma de la SSF, La seguridad y privacidad de la información nos interesa a todos, entre otras.</t>
  </si>
  <si>
    <t>Estudio de Mercado del PIC</t>
  </si>
  <si>
    <t>Para los Programas de Bienestar e Incentivos se tiene un presupuesto de $504.000.000. Se suscribió contrato con Colsubsidio No. 140 de 2021, se han realizado las siguientes actividades: 
1) Pausas activas, durante los meses de mayo y junio la participaciónen promedio de 24 funcionarios por día, para un total  de 540 funcionarios; 2) Acondicionamiento físico (Rumba  con un participación de 47 personas y para  Yoga de 43 personas). Actividades que estan programadas desde el mes mayo hasta noviembre; 3) Viernes de la super, realizado el 28 de mayo, con la participación de 127 funcionarios; 4) Entrega de estímulos educativos para los hijos de los funcionarios que se encuentran estudiando hasta los 25 años, se realizó el 7 de mayo, para un toral de 132 hijos beneficiados; 5) Taller de Preparación y desarrollo de competencias en el uso de herramientas digitales para las secretarias (os), auxiliares administrativos y conductores, realizado el 14 de mayo de 2021, con la asistencoa de 16 funcionarios.</t>
  </si>
  <si>
    <t>* Informe de Pausas activas y acondicionamiento físico,
* Informe de viernes de la super,
* Informe de entrega de estímulos educativos,
* Informe Taller de Preparación y desarrollo de competencias en el uso de herramientas digitales.</t>
  </si>
  <si>
    <t>Se suscribió contrato con Colsubsidio No. 140 de 2021, la realización de la entrega de los incentivos institucionales se encuentran programada para el segundo semestre de 2021.</t>
  </si>
  <si>
    <t>* Contrato No. 087 de marzo de 2021, con Verónica Inés Niebles Vargas,
* Diapositivas de actividades de promoción y prevención,
* Formato de entrega de EPP,
* Informe de morilidad sentida,
* Informe de mediciones ambientales, químicos, físicos y biológicos,
* Matriz de seguimiento a casos covid - 19,
* Formato de autoreporte de síntomas covid,
* Protocolo de Bioseguridad,
* Evaluación inicial 2021,
* Plan anual de SG-SST 2021,
* Plan de mejoramiento 2021.</t>
  </si>
  <si>
    <t>Verónica Niebles</t>
  </si>
  <si>
    <t>Se realizaron estudios previos, actualmente en recolección de documentos contractuales.</t>
  </si>
  <si>
    <t>Durante el primer semestre de 2021 se han publicado 21 contenidos, los cuales fueron programados en el calendario de difusión estadística para la vigencia 2021.
Los contenidos publicados son: 4 Infografías, 2 Boletines, 1 Anuario, 13 Cuadros Estadísticos, 1 Serie Histórica.</t>
  </si>
  <si>
    <t xml:space="preserve"> Funcionamiento e inversión. Lo que respecta al monto de inversión se encuentra medido dentro de la acción 3: A3. Fortalecimiento del sistema de inspección, vigilancia y control de la Delegada.</t>
  </si>
  <si>
    <t>Los contenidos se encuentran publicados en la página Web de la SSF: https://www.ssf.gov.co/transparencia/estadistica-generales-del-sistema-ssf/publicaciones-estadisticas Según el calendario de difusión de información estadística:  https://www.ssf.gov.co/transparencia/estadistica-generales-del-sistema-ssf/calendario-de-difusi%C3%B3n-de-la-informacion-estadistica</t>
  </si>
  <si>
    <t>Martha Lucía Gómez Rodríguez</t>
  </si>
  <si>
    <t>Para el trimestre correspondiente se definió la temática  del estudio especial sobre el servicio "Educación Formal y Educación para el Trabajo y Desarrollo Humano que ejecutan las Cajas de Compensación Familiar".
Se solicitó ante el Ministerio de Trabajo y el DNP la aprobación de este cambio. Se ajustó el tiempo de ejecución en 4 meses y medio, actualizando las cotizaciones. 
Se presentaron ante el Comité Asesor de Contratación los pliegos de condiciones definitivos para el estudio especial y se dio aprobación por parte del Comité a la apertura del CONCURSO DE MÉRITOS ABIERTO No. SSF CMA No.001 de 2021. 
Por lo tanto la oficina de contratación procedió a su publicación.
Se recibieron 8 observaciones las cuales se respondieron por parte del equipo técnico de la Delegada en los términos previstos en el cronograma.</t>
  </si>
  <si>
    <t>No aplica. 
Se encuentra en proceso de concurso de méritos abierto</t>
  </si>
  <si>
    <t xml:space="preserve">Marcela Haydee Aguilar Rodríguez </t>
  </si>
  <si>
    <t>Una vez entregado el documento de lineamientos técnicos se deberá socializar en  tres sesiones de mínimo 4 horas cada una, de forma presencial o virtual para presentar los resultados, conclusiones y propuestas del Estudio.</t>
  </si>
  <si>
    <t>Marcela Haydee Aguilar Rodríguez -Jeimy J. Prieto P.</t>
  </si>
  <si>
    <t>Para el segundo trimestre de 2021 se realizó la actualización del siguiente procedimiento: SEGUIMIENTOS A LOS PROGRAMAS (FOVIS) Y/O PROYECTOS DE
INVERSIÓN</t>
  </si>
  <si>
    <t>Se realizó seguimiento por parte de los profesionales y contratistas de la SDEEEP a los 49 proyectos de inversión radicados por las CCF en el segundo trimestre de 2021.</t>
  </si>
  <si>
    <t>Marcela Haydee Aguilar Rodríguez -Juan David Zuluaga</t>
  </si>
  <si>
    <t>Se realizaron 6 visitas especiales de seguimiento a proyectos de inversión</t>
  </si>
  <si>
    <t>Marcela Haydee Aguilar Rodríguez -Daniel Ruano R.</t>
  </si>
  <si>
    <t>La actividad está programada para el IV Trimestre de 2021</t>
  </si>
  <si>
    <t>No Aplica</t>
  </si>
  <si>
    <t>Marcela Haydee Aguilar Rodríguez</t>
  </si>
  <si>
    <t>La metodología de revisión cruzada se realizó según lo previsto con la participación de 14 de los equipos de lineamientos, realizando la revisión de forma en el primer filtro y posteriormente la revisión de fondo con apoyo de ciertos funcionarios asignados por dependencia, para supervisar la orientación de los contenidos, de tal manera que apuntaran al diagnóstico de necesidades del proyecto
Presentación de los participantes y sus lineamientos. 
Revisión de los avances por cada lineamiento. 
Exposición magistral sobre el fortalecimiento del apartado metodológico en los documentos de lineamientos técnicos. 
Explicación de la metodología de revisión cruzada y plataforma para el agendamiento de encuentros con el revisor metodológico. 
Durante el desarrollo de la reunión, cabe aclarar que igualmente se trató el tema de los envíos por parte de los líderes y las solicitudes de los mismos a las diferentes dependencias involucradas, para su concepto y visto bueno en la orientación de los documentos, pues fueron varios los equipos que manifestaron tener inquietudes sobre el alcance o finalidad esperada por la SSF. 
Como resultado de este encuentro se llevaron a cabo 12 sesiones individuales durante el mes de junio, con los equipos de trabajo de los lineamientos, en donde el Dr. José Miguel Rueda y la Coordinación del proyecto brindaron soporte, aclaraciones y sugerencias del contexto de los lineamientos a lo establecido y requerido por el proyecto. 
Otros encuentros realizados fueron aquellos en donde se contó con el acompañamiento de las dependencias según su afinidad temática y/o con la participación de personal adscrito a otras entidade</t>
  </si>
  <si>
    <t>Compromiso: $5.604.560.225
Obligaciones: $933.135.553</t>
  </si>
  <si>
    <t xml:space="preserve">Avances de los lineamientos entregados en el mes de junio
Listado de los 15 lineamientos
Tabla de Revision Cruzada </t>
  </si>
  <si>
    <t>Juan Ramon Jimenez Ososrio</t>
  </si>
  <si>
    <t xml:space="preserve">Durante los meses transcurridos, se han realizado quince (15) visitas con participación de los contratistas del
proyecto en el cual se gestionó el protocolo establecido para los representantes de las respectivas cajas de
compensación familiar, no obstante, cabe señalar que la creación del informe, de acuerdo con los hallazgos
observados y las interacciones realizadas, está sometido a un procedimiento administrativo que requiere cierto
periodo de tiempo para su versión final.
Para dar cumplimiento y hacer seguimiento a los informes preliminares y finales de las visitas ya realizadas, se
remitió oficio mediante el cual se solicitó el avance de los temas tratados en las distintas Cajas de
Compensación Familiar a la Dirección para la Gestión Financiera y Contable, radicada el día 28 de junio del
2021, por lo anterior se entiende que la información solicitada se encuentra en desarrollo para ser incluida
dentro de los medios de verificación que hacen parte del proyecto de fortalecimiento IVC.
En respuesta a la solicitud de los informes preliminares y finales de las visitas realizadas a las Cajas de
Compensación Familiar durante los meses de abril, mayo y junio de 2021, la directora para la Gestión de las
CCF precisó, en el memorando 3-2021-001418 del 30 de junio, que dicha información tiene carácter reservado
y su circulación es restringida, razón por la cual no puede ser enviada y/o publicada sin que obre autorización
previa para ello. </t>
  </si>
  <si>
    <t>41,8%</t>
  </si>
  <si>
    <t>Memorando 3-2021-001418 del 30 de junio, respuesta de la Directora para la Gestión de las Cajas de Compensación Familiar</t>
  </si>
  <si>
    <t xml:space="preserve">Como parte de la gestión realizada en conjunto con la Oficina de Tecnología y Comunicaciones, se suscribió el
contrato 210 con la empresa Controles Empresariales el día 10 de junio, con el objetivo de adquirir 120 licencias
de Office 365, con la finalidad de crear los correos, usuarios a los contratistas del proyecto, facilitar la consulta de
información en las diferentes plataformas de la SSF y garantizar la confiabilidad de la información del proyecto y
la entidad. De estas 120 licencias adquiridas, se han adjudicado 96 correos institucionales, que corresponden a
los contratistas activos dentro del proyecto al 30 de junio
Así mismo, para la adquisición de MicroStrategy, el 26 de junio el comité asesor autorizo hacer la convocatoria
pública a través del SECOP II. Esta herramienta permitirá el análisis y monitoreo integrados para estudiar datos
almacenados que permitan la toma de decisiones oportunas y eficientes. Los aplicativos de este tipo, serían de
mucha ayuda para el proyecto de Fortalecimiento Inspección, Vigilancia y Control, gracias a que con ellos se
lograría una mayor trazabilidad en el proceso de elaboración, diseño y ejecución de los 15 Lineamientos que abarca
el proyecto
Por otro lado, se busca contratar la implementación de una solución tipo Business Process Management Suite
(BPMS) para la automatización de procesos de la SSF, Cabe informar que
esta propuesta se encuentra en revisión y publicación de la convocatoria en el SECOP II.
</t>
  </si>
  <si>
    <t>Memorando 3-2021-001353, Respuesta de avance de la Oficina de TICs</t>
  </si>
  <si>
    <t xml:space="preserve">Se realizaron un informe de seguimiento a los sistemas de información de las CCF visitadas durante el segundo trimestre de 2021, en el cual se recopilo la información sobre las observaciones producto de las auditorías que se practicaron a 13 Cajas de Compensación Familiar, en las cuales se realizó verificación de los sistemas de información de acuerdo a los reportes efectuados por las Corporaciones visitadas en los aplicativos SIREVAC y SIGER, identificando falencias en la transmisión de información con relación al uso del Código Nacional de Buenas Prácticas para las Estadísticas Oficiales, esto en el sentido de reportar a esta Superintendencia información estadística que cumpla con los atributos de coherencia, comparabilidad, continuidad, credibilidad, exactitud, interpretabilidad, precisión y relevancia, definidos en las políticas de calidad establecidas, lo que podría llevar a la Superintendencia a reportar información imprecisa a otros entes de control.
Se realizaron 15 visitas ordinarias conforme al Plan Anual de Visitas proyectado, cumpliendo con la programción  de la vigencia y con los términos señalados en las Resoluciones 058 de 2020 y 0342 de 2020.
1. Comfasucre - Presencial
2. Comfachoco - Presencial
3. Comfamiliar Huila - Presencial
4. Comfamiliar Nariño - Virtual
5. Cajacopi - Virtual 
6. Comfaoriente- Virtual
7. Comcaja - Virtual
8. Cafasur- Virtual
9. Comfamiliar Atlántico - Virtual
10. Comfacesar - Virtual y Presencial
11. Comfenalco Santander - Virtual
12. Cafamaz - Virtual
13. Comfenalco Tolima - Virtual 
14. Cafam Virtual
15. Cofrem - Virtual
Se lleva un acumulado de cumplimiento del 46,5% del plan Anual de visitas.
</t>
  </si>
  <si>
    <t>De acuerdo con el indicador se cumplió con el 100% de las visitas programadas, es decir se realizaron 15 visitas ordinarias a las CCF/ 15visitas ordinarias programadas en el plan anual de visitas para el segundo trimestre de 2021.
Se presentó el informe  de seguimiento a los sistemas de gestión a través de la practica de visitas ordinarias a 13 CCF conforme con los términos establecidos en la Resolución de visitias vigente.</t>
  </si>
  <si>
    <t>1. Informe de seguimiento a los sistemas de información de las CCF visitadas durante el segundo trimestre de 2021.
2. Resoluciones de las visitas ordinarias realizadas durante el 2° trimestre de 2021
3. Matriz de visitas 2021.</t>
  </si>
  <si>
    <t>Andrea Rodríguez</t>
  </si>
  <si>
    <t>Se realizó un avance del documento metodológico con una estructura y adecuación al proceso de visitas a entes vigilados y un esquema de alertas tempranas para la identificación de los riesgos de continuidad de las Cajas de Compensación Familiar con la realización de la Guía de Visitas y un segundo capítulo con la guía para la fijación de la cuota monetaria, incluyendo una sección introductoria, en la que se describe el proceso, se indican las temáticas  de información a revisar y la normativa aplicable al proceso.
Para la construcción estructural de estas guías se basó en la metodología de gestión de proyectos utilizada a nivel mundial.
Lo anterior con el propósito del fortalecimiento Institucional y Simplificación de los Procesos de Inspección y Vigilancia  a cargo de la Delegada para la Gestión.</t>
  </si>
  <si>
    <t>Se ha cumplido con el 50% del documento metodológico con el fortalecimiento del IVC a través de la Simplificación del Proceso de Visitas a Entes Vigilados a cargo de la Delegada para la Gestión.</t>
  </si>
  <si>
    <t xml:space="preserve">1. Guía de visitas
2. Guía Cuota monetaria
</t>
  </si>
  <si>
    <t xml:space="preserve">Se realizó el análisis de los Estados Financieros 2020 y los Presupuestos 2021 de las 43 CCF, con el propósito de ejercer inspección y vigilancia a la información financiera reportada por las CCF. 
Adicionalmente, se  realizó retroalimentación de los informes financieros y los informes de las visitas que por términos se realizaron durante el segundo  trimestre, relacionado con 
1. Contenido del Reporte
Financiero: cumplimiento
 de normas de reporte 
2. Análisis del Reporte
Financiero : aplicado a las
cajas de compensación
familiar de Comfasucre - Comfachoco - Comfamiliar Huila - Comfamiliar Nariño -Cajacopi - Comfaoriente - Comcaja - Cafasur -
Comfamiliar Atlántico - Comfacesar - Comfenalco Santander - Cafamaz - Comfenalco Tolima -
Cafam - Cofrem 
3. Análisis de calidad del reporte de información. </t>
  </si>
  <si>
    <t>Se ejerció inspección y vigilancia a la información financiera de las 43 CCF a traves de la elaboración de 86 informes de análisis (43 Informes de análisis a los estados financieros 2020 y 43 informes a los presupuestos 2021 de las CCF</t>
  </si>
  <si>
    <t xml:space="preserve">1. 43 Informes de análisis a los Estados Financieros con corte a 31 de diciembre de 2020.
2. 43 informes de análisis a los Presupuestos 2021 presentados por las CCF </t>
  </si>
  <si>
    <t>Se realizó el análisis y consolidación de la gestión y la ejecución de los recursos en los fondos de ley desarrollados por las CCF, y se publicaron en la página web de la entidad.
Así como también se realizó el análisis a los 43 informes de gestión presentados por las CCF</t>
  </si>
  <si>
    <t>Se realizaron 4 informes semestrales correspondientes a la gestión y ejecución de los recursos de Fovis, Fosfec, Foniñez, Ley 115</t>
  </si>
  <si>
    <t>1. Informe de la ejecución de Fovis
2. Informe de la ejecución de Foniñez
3. Informe de la ejecución de Fosfec
4. Informe de la ejecución de Ley 115
https://www.ssf.gov.co/transparencia/informacion-de-interes/informacion-adicional/inspeccion-vigilancia-y-control 
5. Informes de Gestión de las 43 CCF</t>
  </si>
  <si>
    <t xml:space="preserve">Se realizó un avance con la construcción  del modelo  de análisis con la información recolectada en las visitas de inspección a las CCF, de lo anterior se desarrolló una Base de datos con indicadores de visitas e indicadores reputacionales.
</t>
  </si>
  <si>
    <t>Se cumplió el 80% de la construción del MAT que se tiene proyectado entregar en el mes de agosto con todos los indicadores  y el modelo matemático para su adecuada proyección.</t>
  </si>
  <si>
    <t>1. Base de datos indicadores de visita y reputacional.</t>
  </si>
  <si>
    <t>Se realizó una infografía con la información reportada de las 43 CCF, los riesgos financieros con corte a 31 de marzo de 2021 y la estimación de la base de datos al modelo de seguimiento OFFSITE, y la validación de la información con la creación de la estructura en el aplicativo Siger de la "Matriz", con el cargue de indicadores actualizados al 31 de marzo de 2021.
En la siguiente ruta en el aplicativo siger: Matriz de información disponible en: Sistema de Información Gerencial SSF&gt;Informes compartidos&gt;4. Informes Circular Externa 0007 de 2019&gt;4. CAPITULO IV INFORMACIÓN DE GESTIÓN&gt;Matriz</t>
  </si>
  <si>
    <t>Se ha cumplido al 80% la construcción del sistema de alertas tempranas MAT, como se observa en los soportes.</t>
  </si>
  <si>
    <t>1. Sistema de Alertas Tempranas Fovis
2. Sistema de Alertas Tempranas Componente Principal</t>
  </si>
  <si>
    <t>No aplica para este trimestre</t>
  </si>
  <si>
    <t>Teniendo en cuenta la agenda del Señor Superintendente y la unión con DAPRE y el CESA se planteó realizar el evento en noviembre de la presente anualidad.</t>
  </si>
  <si>
    <t>Durante el segundo trimestre  se terminó la revisión y documentación el manual de gestión de crisis y continuidad de la entidad y en articulación con la Oficina de las TIC se realizó la estructuración del Subcomité Técnico SCRDP de Seguridad de la Información, Continuidad de la Operación, Riesgos y Protección de Datos Personales, el cual estará subordinado al Comité Institucional de Gestión y Desempeño y  tiene como objetivo principal apoyar en el diseño e implementación de los lineamientos, las metodologías y las herramientas necesarias para una efectiva gestión de los riesgos,  de corrupción,  de la seguridad y privacidad de la información, de la continuidad de la operación y la protección de los datos personales, este subcomité se estructuró para dar respuesta a las necesidad de articular los esfuerzos y dar transversalidad a las acciones de la entidad para gestionar sus riesgos de gestión  y de seguridad de la información, establecer e implementar  los planes de continuidad de la operación y proteger los datos personales que dentro del cumplimiento de su misionalidad que maneja la entidad. 
Se realizaron documentos preliminares de análisis de impacto de la operación BIA  para 7 procesos   misionales que serán validados para su implementación con los procesos y con la empresa que se está contratando en la en tidad para tal fin
Se realizó el levantamiento de activos de información de la entidad en donde se establece la criticidad de los activos para la continuidad de la operación (disponibilidad)</t>
  </si>
  <si>
    <t>*Guía para la Crisis y la Continuidad de la Operación de la SSF 2021
*Documento presentación de solicitud de creación del Subcomité Técnico SCRDP de Seguridad de la Información, Continuidad de la Operación, Riesgos y Protección de Datos Personales, el cual estará subordinado al Comité Institucional de Gestión y Desempeño.
*Acta del  Comité Institucional de Gestión y Desempeño donde se aprueba el subcomité de riesgos, continuidad y seguridad de la información
* Análisis de Impacto en la Operación  para los procesos priorizados
*Requisititos definidos para los estudios previos para la contratación de la empresa encargada de liderar la implementación de los BCP en la SSF
* Consolidado Final Activos de Información SSF</t>
  </si>
  <si>
    <t>Se firmó contrato # 197 de 2021  con RTVC para la producción y transmisión de la Rendición de Cuentas 2021.
Ya se hizo una rendición de cuentas parcial. 
Hay un documento Informe de Gestión.
Hay un guión de esa Rendición de Cuentas</t>
  </si>
  <si>
    <t>Contrato #197 de 2021.
Link Rendición de Cuentas 1er Semestre 2021: https://fb.watch/6skF6jC6_r/
Documento Informe de Gestión: https://www.ssf.gov.co/documents/20127/832116/InformeGestionSSF_I-2021_JUN28.pdf/5e6b6486-220f-9aff-5e4a-a80e13190c1d
El documento guión de la Rendición de Cuentas está en la carpeta del funcionario.</t>
  </si>
  <si>
    <t xml:space="preserve">Se han producido 7 banners de 7 solicitados
Se diseñaron 50 piezas de 50 solicitadas
Se publicaron 4 Ventanas Emergentes de 4 solicitadas
Se produjeron 4 Infografías de 4 solicitadas.
</t>
  </si>
  <si>
    <t>Se desarrolló la etapa precontractual de la actividad sin la cual no es posible la producción y emisión de los programas. De esta forma, se firmó contrato # 197 de 2021 con RTVC para la producción y emisión de los programas educativos 2021.</t>
  </si>
  <si>
    <t xml:space="preserve">3 Publicaciones en redes sociales sobre los derechos y deberes y las acciones de IVC.
Se realizó una encuesta de medición de Comunicación interna como insumo para el ajuste de la Estrategia de Comunicaciones.
Se realizó la Audiencia de Rendición de Cuentas del primer semestre.
8 Publicaciones en medios de comunicación nacionales y entrevistas radiales sobre la cuota monetaria y las EPS de las cajas.
</t>
  </si>
  <si>
    <t>Se esta estructrurando la modificación al procedimiento aplicable con las correspondiente regulación en el procedimiento medida cautelar., con la contrucción de una cartilla  del paso a paso  de la toma y seguimiento a una medida cautelar, Asi mismo Se  esta trabajando en  la  estructuración y consolidación  de  indicadores  financieros, con apoyo de los contratistas</t>
  </si>
  <si>
    <t>Ligia Matilde Atehortúa</t>
  </si>
  <si>
    <t>N/Aültimo cutrimestre</t>
  </si>
  <si>
    <t>Envio resoluciones por  correo y matriz con los respectivos pgen</t>
  </si>
  <si>
    <t>Resoluciones en información isntitucional y enviadas por correo</t>
  </si>
  <si>
    <t>Se ha venido realizando la recopilación normativa del régimen aplicable a los administradores de la cajas de compensación familiar, identificando los vacios normativos . Se esta  realizando estudio sobre el tipo de sanciones aplicables a los administradores de las cajas de compensación familiar lo que permitiría tener una línea doctrinal. Así mismo se esa trabajando en el proceso de control legal aplicable, específicamente en el análisis de las conductas realizadas al interior de las corporaciones por sus administradores, de tal forma que podamos determinar el tipo de conducta, bajo los principios de tipicidad, antijuridicidad y culpabilidad</t>
  </si>
  <si>
    <t>Envio informes por correo</t>
  </si>
  <si>
    <t>En el trimestre se  han realizado 3 visitas COMFACHOCO, COMFAGUAJURA Y COMFAMILIAR CARTAGENA (RESOLUCIONES 319,312,313.318.319 DEL MES DE JUNIO DE 2021</t>
  </si>
  <si>
    <t>Registro y control: resoluciones asambleas generales de afiliados (21)
resoluciones asamblea general extraordinaria de afiliados (5)
 resoluciones asambleas generales de afiliados-(21) resoluciones asamblea general extraordinaria de afiliados (5) resoluciones directores administrativos (3) resoluciones recursos y/o pruebas (8) total: 37 actos administrativos, así mismo, en relación con investigaciones administrativas clase de acto administrativo auto apertura preliminar(2) auto cierre preliminar(33) auto apertura sancionatorio y pliego de cargos (13) auto de pruebas (9) resolución que decide investigación administrativa(10) resolución que decide recursos de reposición (3) auto que decide solicitud de nulidad (3) auto que declara la caducidad (4) auto de acumulación de trámites (2) auto que decide reposición (1) auto que resuelve solicitud de desistimiento de recursos (1) :total 81 81+37 =118 actos administrativos
118 documentos proyectados /118 documentos firmados cumplimiento del 100%</t>
  </si>
  <si>
    <t>felipe-maria paula</t>
  </si>
  <si>
    <t>A través de contrato 037 de 2021 con CONALCREDITOS se comprometieron $422.621.091 m/cte
Obligado $133,616,764</t>
  </si>
  <si>
    <t>Dalton Emilio Perea</t>
  </si>
  <si>
    <t>Colsubsidio</t>
  </si>
  <si>
    <t>Isabel Hernández</t>
  </si>
  <si>
    <t>Carolina Villamarin</t>
  </si>
  <si>
    <t>Oscar Roa
Luis Alfonso Gonzaga
Perez Susunaga
Pierto Prieto
Ruano Ruiz
Taborda
Vargas Diaz</t>
  </si>
  <si>
    <t>Paz
Galvis
Durana
Muñoz Arenas
Forero 
Bejarano 
Subatorus</t>
  </si>
  <si>
    <t>Rozada</t>
  </si>
  <si>
    <t>Waith Tenorio
Gomez Ocampo
Garcia Piraneque
Subatorus</t>
  </si>
  <si>
    <t>En el último cutrimestre se realizará  seminario</t>
  </si>
  <si>
    <t>Linares
Cortez
Guerra
Jimenez
Hernandez
Subatorus
Dominguez</t>
  </si>
  <si>
    <t xml:space="preserve">Dallos
Yepes
Ponton
Alvarez
Acosta
Calazans
Monroy
</t>
  </si>
  <si>
    <t>Se avanzo en la actualizaciòn dela Estrategia de participaciòn Ciudadana y Control Social , en el diagnostico que permite evaluar  el cumplimineto de la estrategia del 2020.</t>
  </si>
  <si>
    <t>Documento Avance de la Actualizaciòn dela Estrategia de Participaciòn Ciudadana Vr.42- 2021</t>
  </si>
  <si>
    <t>ANGELA MARIA ARANGO GIRALDO</t>
  </si>
  <si>
    <t>La Estrategia de Rendiciòn de cuentas 2021, como mecanismo de participaciòn ciudadana  fue implementada y se le esta dando cumplimiento como uno  de los componentes del PAAC 2021.</t>
  </si>
  <si>
    <t>https://www.ssf.gov.co/transparencia/planeacion/politicas-lineamientos-y-manuales/planes/plan-anticorrupcion-y-de-atencion-al-ciudadano</t>
  </si>
  <si>
    <t>Proyecto # 01: 23%
Proyecto # 02: 45%
Proyecto # 03: 64%</t>
  </si>
  <si>
    <t xml:space="preserve">Presentación del Lanzamiento Oficial del Plan de Transformación Digital ante toda la entidad y con la participación del Sr. Superintendente y del Viceministro de Transformación Digital.
</t>
  </si>
  <si>
    <t>Felipe Uscategui Romero</t>
  </si>
  <si>
    <t>Reporte FURAG 2020
Informes resultados FURAG 2020.
Presentación socializaciones</t>
  </si>
  <si>
    <t>No aplica para el periodo, ya la fecha de inicio de la acción es a partir del 1 5 de julio de 2021.</t>
  </si>
  <si>
    <r>
      <t>Se adelantaron las gestiones contractuales para suscribir el Contrato No. SSF CPS 202 del 2021, con Nestor Camilo Rosero Reyes, que tiene como objeto "</t>
    </r>
    <r>
      <rPr>
        <i/>
        <sz val="11"/>
        <rFont val="Arial"/>
        <family val="2"/>
      </rPr>
      <t>Contratar los servicios técnicos para dar continuidad a la actualización de las historias laborales físicas de acuerdo a los lineamientos del Archivo General de la Nación y realizar la búsqueda, verificación, control y cargue de información requerida, para alimentar la base de datos, de la información de la planta de personal de los funcionarios activos.</t>
    </r>
    <r>
      <rPr>
        <sz val="11"/>
        <rFont val="Arial"/>
        <family val="2"/>
      </rPr>
      <t>" En la ejecución del Contrato No. SSF CPS 202 del 2021, con Nestor Camilo Rosero Reyes, realizó las siguientes actividades: 1) Buscar e identificar información documental para la actualización de las historias laborales de acuerdo con los lineamientos del Archivo General de la Nación; 2) Realizar lista de chequeo de las hojas de vida; 3) Elaboración y ejecución de carpetas digitales que permitirán ingresar y migrar la información a la base de datos; 4) Elaboración de un cuadro excel indicando al Supervisor la información faltante que debe ser oportuna  y actualizada de las historias laborales de los funcionarios de  la Superintendencia del Subsidio Familiar. 5) Se informó a diario al Supervisor, sobre las novedades que han surgido con ocasión de la búsqueda, verificación, control y cargue de la información.
Por otro lado, en la ejecución del Contrato No. 087 de 2021 la contratista Verónica Niebles realizó las siguientes actividades: 1) Realización de actividades de Promoción y Prevención en Salud (Diseñar e implementar campañas frente al  virus COVID-19). 2) Entrega de EPP. 3) Realización del informe de morbilidad sentida. 4) Realización mediciones ambientales, químicos, físicos y biológicos. 5) Actualizar  la caracterización de las condiciones de salud y sociodemograficas de los colaboradores (matriz de seguimiento a casos covid - 19). 6) Realización formato de reporte de sintomas covid - 19. 7) Actualización del Protocolo de Bioseguridad. 8) Realización de la evaluación inicial 2021. 9) Actualización del plan de trabajo 2021. 10) Actualización del plan de mejoramiento 2021. 11) Actualización de la matriz de peligros e identificación de riesgo. 12) Actualización del plan de capacitación. 13) Actualización de la matriz legal. 14) Capacitar al comité de convivencia laboral. 15) Cabe destacar que hay actividades que se realizan todos los meses. 16) Reporte de enfermedades y accidentes laborales a la ARL. 17) Informe de ausentismo. 18) Participación en reuniones con el COPASST. 19) Actualización presentación del proceso de inducción del SG-SST.</t>
    </r>
  </si>
  <si>
    <r>
      <t>Participación semanal en las reuniones programadas por el equipo de Gestión del conocimiento de la SSF. 
Elaboración de encuesta diagnóstico para identificar estado de la gestión del conocimiento en la entidad. 
Elaboración de estudios previos para contratar un profesional de apoyo para la ejecución de las actividades a cargo del Grupo de Talento Humano, que se concretó con la suscripción del Contrato de Prestación de Servicios No. SSF CPS 219 de 2021, y que tiene como objeto contractual "</t>
    </r>
    <r>
      <rPr>
        <i/>
        <sz val="11"/>
        <rFont val="Arial"/>
        <family val="2"/>
      </rPr>
      <t>Contratar los servicios de un profesional para desarrollar estrategias de la gestión del conocimiento que contribuyan a preservar la misionalidad de la Entidad.</t>
    </r>
    <r>
      <rPr>
        <sz val="11"/>
        <rFont val="Arial"/>
        <family val="2"/>
      </rPr>
      <t xml:space="preserve">" </t>
    </r>
  </si>
  <si>
    <r>
      <rPr>
        <b/>
        <i/>
        <sz val="11"/>
        <rFont val="Arial"/>
        <family val="2"/>
      </rPr>
      <t>Plan Institucional de Capacitación:</t>
    </r>
    <r>
      <rPr>
        <sz val="11"/>
        <rFont val="Arial"/>
        <family val="2"/>
      </rPr>
      <t xml:space="preserve"> Se realizó un estudio de mercado para determinar el valor del PIC . Además se invitó a los funcionarios a participar en 35 actividades de capacitación, algunas de estas son: Diplomado en Proyectos de Desarrollo, Curso Presupuesto Público, Innovación en el Sector Público, Introducción a la Innovación en el Sector Público, Diplomado Control Interno, Diplomado en Políticas Públicas, Curso Virtual: de Integridad, Transparencia y Lucha contra la Corrupción - Política de Integridad - Gestión Conflicto de Intereses, Nuevo código general disciplinario y su impacto en entidades nacionales y territoriales, Seguridad de la Información, Minería de opinión en redes sociales, aplicadas al sistema de subsidio familiar, Transformación digital en entidades públicas, Davinci – Plataforma de la SSF, La seguridad y privacidad de la información nos interesa a todos, entre otras.
</t>
    </r>
    <r>
      <rPr>
        <b/>
        <i/>
        <sz val="11"/>
        <rFont val="Arial"/>
        <family val="2"/>
      </rPr>
      <t>SIGEP:</t>
    </r>
    <r>
      <rPr>
        <sz val="11"/>
        <rFont val="Arial"/>
        <family val="2"/>
      </rPr>
      <t xml:space="preserve"> Actualización de bienes W42y rentas de los funcionarios en la plataforma SIGEP. Seguimiento y actualizacion de la planta en la plataforma SIGEP. 
</t>
    </r>
    <r>
      <rPr>
        <b/>
        <i/>
        <sz val="11"/>
        <rFont val="Arial"/>
        <family val="2"/>
      </rPr>
      <t>Nómina</t>
    </r>
    <r>
      <rPr>
        <sz val="11"/>
        <rFont val="Arial"/>
        <family val="2"/>
      </rPr>
      <t xml:space="preserve">: Se liquidaron las nóminas de abril, mayo y junio de acuerdo a las novedades de nómina respectivas. </t>
    </r>
    <r>
      <rPr>
        <b/>
        <i/>
        <sz val="11"/>
        <rFont val="Arial"/>
        <family val="2"/>
      </rPr>
      <t>SGSST</t>
    </r>
    <r>
      <rPr>
        <sz val="11"/>
        <rFont val="Arial"/>
        <family val="2"/>
      </rPr>
      <t xml:space="preserve">: Se realizaron las siguientes actividades: 1) Realización de actividades de Promoción y Prevención en Salud (Diseñar e implementar campañas frente al  virus COVID-19). 2) Entrega de EPP. 3) Realización del informe de morbilidad sentida. 4) Realización mediciones ambientales, químicos, físicos y biológicos. 5) Actualizar  la caracterización de las condiciones de salud y sociodemograficas de los colaboradores (matriz de seguimiento a casos covid - 19). 6) Realización formato de reporte de sintomas covid - 19. 7) Actualización del Protocolo de Bioseguridad. 8) Realización de la evaluación inicial 2021. 9) Actualización del plan de trabajo 2021. 10) Actualización del plan de mejoramiento 2021. 11) Actualización de la matriz de peligros e identificación de riesgo. 12) Actualización del plan de capacitación. 13) Actualización de la matriz legal. 14) Capacitar al comité de convivencia laboral. 15) Cabe destacar que hay actividades que se realizan todos los meses. 16) Reporte de enfermedades y accidentes laborales a la ARL. 17) Informe de ausentismo. 18) Participación en reuniones con el COPASST. 19) Actualización presentación del proceso de inducción del SG-SST.
</t>
    </r>
    <r>
      <rPr>
        <b/>
        <i/>
        <sz val="11"/>
        <rFont val="Arial"/>
        <family val="2"/>
      </rPr>
      <t>Plan Anual de Vacantes 2021</t>
    </r>
    <r>
      <rPr>
        <sz val="11"/>
        <rFont val="Arial"/>
        <family val="2"/>
      </rPr>
      <t xml:space="preserve">: se realizaron tres (3) nombramientos de LNR y un (1) provisional. 
</t>
    </r>
    <r>
      <rPr>
        <b/>
        <i/>
        <sz val="11"/>
        <rFont val="Arial"/>
        <family val="2"/>
      </rPr>
      <t>Desvinculación</t>
    </r>
    <r>
      <rPr>
        <sz val="11"/>
        <rFont val="Arial"/>
        <family val="2"/>
      </rPr>
      <t>: se aceptaron una (1) renuncia.</t>
    </r>
  </si>
  <si>
    <r>
      <t>Se suscribió el Contrato No. 087 de marzo de 2021, con Verónica Inés Niebles Vargas, que tiene como objeto "</t>
    </r>
    <r>
      <rPr>
        <i/>
        <sz val="11"/>
        <rFont val="Arial"/>
        <family val="2"/>
      </rPr>
      <t>Contratar la prestación de servicios profesionales para la actualización y apoyo en la caracterización de los funcionarios de la Superintendencia en el marco del SG-SST a fin de continuar con la trazabilidad electrónica y física de las historias laborales.</t>
    </r>
    <r>
      <rPr>
        <sz val="11"/>
        <rFont val="Arial"/>
        <family val="2"/>
      </rPr>
      <t>"
En la ejecución del Contrato No. 087 de 2021 la contratista Verónica Niebles realizó las siguientes actividades: 1) Realización de actividades de Promoción y Prevención en Salud (Diseñar e implementar campañas frente al  virus COVID-19). 2) Entrega de EPP. 3) Realización del informe de morbilidad sentida. 4) Realización mediciones ambientales, químicos, físicos y biológicos. 5) Actualizar  la caracterización de las condiciones de salud y sociodemograficas de los colaboradores (matriz de seguimiento a casos covid - 19). 6) Realización formato de reporte de sintomas covid - 19. 7) Actualización del Protocolo de Bioseguridad. 8) Realización de la evaluación inicial 2021. 9) Actualización del plan de trabajo 2021. 10) Actualización del plan de mejoramiento 2021. 11) Actualización de la matriz de peligros e identificación de riesgo. 12) Actualización del plan de capacitación. 13) Actualización de la matriz legal. 14) Capacitar al comité de convivencia laboral. 15) Cabe destacar que hay actividades que se realizan todos los meses. 16) Reporte de enfermedades y accidentes laborales a la ARL. 17) Informe de ausentismo. 18) Participación en reuniones con el COPASST. 19) Actualización presentación del proceso de inducción del SG-SST.</t>
    </r>
  </si>
  <si>
    <r>
      <t xml:space="preserve">Para el </t>
    </r>
    <r>
      <rPr>
        <b/>
        <sz val="11"/>
        <rFont val="Arial"/>
        <family val="2"/>
      </rPr>
      <t xml:space="preserve"> II Trimestre de 2021</t>
    </r>
    <r>
      <rPr>
        <sz val="11"/>
        <rFont val="Arial"/>
        <family val="2"/>
      </rPr>
      <t xml:space="preserve">, no se reporta segumiento ni actividad,  toda vez que la actividad esta pogramada para realizar en el III Trimestre de 2021.
</t>
    </r>
  </si>
  <si>
    <r>
      <t xml:space="preserve">En cumplimiento de lo dispuesto en el Plan de Acción 2021, el Grupo de Control Disciplinario Interno, para el  </t>
    </r>
    <r>
      <rPr>
        <b/>
        <sz val="11"/>
        <color theme="1"/>
        <rFont val="Arial"/>
        <family val="2"/>
      </rPr>
      <t>II Trimestre de 2021</t>
    </r>
    <r>
      <rPr>
        <sz val="11"/>
        <color theme="1"/>
        <rFont val="Arial"/>
        <family val="2"/>
      </rPr>
      <t xml:space="preserve">, el día 6  de mayo  de 2021, se socializó a través de correo electrónico institucional al grupo de funcionarios y contratistas de la Entidad, de acuerdo a la peridiocidad  la cápsula informativa denominada “Tips Derecho Disciplinario”. Igualmente a traves de correo electronico institucional al grupo de funcionarios y contratistas de la Entidad,  el dia 28 de mayo de 2021, se comunicó noticias sobre cambios en Ley Disciplinaria.
</t>
    </r>
  </si>
  <si>
    <r>
      <t xml:space="preserve">Para el </t>
    </r>
    <r>
      <rPr>
        <b/>
        <sz val="11"/>
        <color theme="1"/>
        <rFont val="Arial"/>
        <family val="2"/>
      </rPr>
      <t xml:space="preserve"> II Trimestre de 2021</t>
    </r>
    <r>
      <rPr>
        <sz val="11"/>
        <color theme="1"/>
        <rFont val="Arial"/>
        <family val="2"/>
      </rPr>
      <t>. Mediante correo electronico institucional  enviado al  grupo de funcionarios y contratistas de la Entidad, se comunicó  “</t>
    </r>
    <r>
      <rPr>
        <b/>
        <sz val="11"/>
        <color theme="1"/>
        <rFont val="Arial"/>
        <family val="2"/>
      </rPr>
      <t>Tips Derecho Disciplinario”</t>
    </r>
    <r>
      <rPr>
        <sz val="11"/>
        <color theme="1"/>
        <rFont val="Arial"/>
        <family val="2"/>
      </rPr>
      <t xml:space="preserve">  y </t>
    </r>
    <r>
      <rPr>
        <b/>
        <sz val="11"/>
        <color theme="1"/>
        <rFont val="Arial"/>
        <family val="2"/>
      </rPr>
      <t>" Notcias sobre cambios en Ley Disciplinaria"</t>
    </r>
    <r>
      <rPr>
        <sz val="11"/>
        <color theme="1"/>
        <rFont val="Arial"/>
        <family val="2"/>
      </rPr>
      <t>.
Evidencia que se envia en documento Anexo.</t>
    </r>
  </si>
  <si>
    <r>
      <t>- En 30/06 se radican Estudios Previos ajustados.
- Obligaciones con Recursos Vigencia 2021: $ 78.580.334</t>
    </r>
    <r>
      <rPr>
        <b/>
        <sz val="11"/>
        <rFont val="Arial"/>
        <family val="2"/>
      </rPr>
      <t xml:space="preserve">
Contratista           Obligaciones        Contrato</t>
    </r>
    <r>
      <rPr>
        <sz val="11"/>
        <rFont val="Arial"/>
        <family val="2"/>
      </rPr>
      <t xml:space="preserve">
Raul Ruiz                         $21406367                       64/2021
Hector Matamoros     $28451500                      22/2021
Yadir Molina                   $28722467                     17/2021
</t>
    </r>
  </si>
  <si>
    <r>
      <t xml:space="preserve">- A Junio 30 Procesos de contratación (WAF, Antivirus y Ethical Hacking) radicados en Contratación
'- Se hace seguimiento al avance de las actividades establecidas en el Plan de Seguridad y Privacidad de la Información SSF 2020 para el periodo 1/01/2021 - 30/06/2021
- 79% de cumplimiento de acuerdo a las actividades comprometidas a corte del 30 de junio del 2021
- Obligaciones con Recursos Vigencia 2021: $22.490.233
</t>
    </r>
    <r>
      <rPr>
        <b/>
        <sz val="11"/>
        <rFont val="Arial"/>
        <family val="2"/>
      </rPr>
      <t>Contratista           Obligaciones        Contrato</t>
    </r>
    <r>
      <rPr>
        <sz val="11"/>
        <rFont val="Arial"/>
        <family val="2"/>
      </rPr>
      <t xml:space="preserve">
Ney Salom                      $22.490.233                    55/2021
</t>
    </r>
  </si>
  <si>
    <r>
      <t>- Corresponde a los registros en GLPI y JIRA (software para la gestión de servicios de TI) y consecuente balance  a los incidentes de Cambio requeridos por usuarios para los sistemas de información.
Total Requerimientos recibidos GLPI: 13
Total Requerimientos recibidos JIRA: 75
Total GLPI+JIRA: 88
Total Número de modificaciones atendidas, evaluadas o desarrolladas GLPI: 11
Total Número de modificaciones atendidas, evaluadas o desarrolladas JIRA: 66
Total Número de modificaciones atendidas, evaluadas o desarrolladas GLPI+JIRA: 77
- Obligaciones con Recursos Vigencia 2021: $57.174.638</t>
    </r>
    <r>
      <rPr>
        <b/>
        <sz val="11"/>
        <rFont val="Arial"/>
        <family val="2"/>
      </rPr>
      <t xml:space="preserve">
Contratista                Obligaciones  Contrato
</t>
    </r>
    <r>
      <rPr>
        <sz val="11"/>
        <rFont val="Arial"/>
        <family val="2"/>
      </rPr>
      <t>Victor Duarte                        $24.387.000           43/2021
Juan Carlos Ramirez        $5.690.300            172/2021
WebMaster                             $16.258.667          012/2021
WebMaster                             $3.251.604             184/2021
David Acero                           $7.587.067            159/2021</t>
    </r>
  </si>
  <si>
    <r>
      <t xml:space="preserve">- Las tres (3) actividades planeadas a cumplir en el semestre (de las diez actividades del Plan de Actualización SIREVAC -SIMON) fueron cumplidas al 100%
- Obligaciones con Recursos Vigencia 2021: $178.703.299
</t>
    </r>
    <r>
      <rPr>
        <b/>
        <sz val="11"/>
        <rFont val="Arial"/>
        <family val="2"/>
      </rPr>
      <t>Contratista               Obligaciones        Contrato</t>
    </r>
    <r>
      <rPr>
        <sz val="11"/>
        <rFont val="Arial"/>
        <family val="2"/>
      </rPr>
      <t xml:space="preserve">
Andres Urrutia                     $19.442.200                     57/2021
Cristina Villar                        $18.425.733                     76/2021
Rodrigo Rueda                   $3.082.300                     179/2021
Hector Franco                    $16.799.933                     83/2021
Diego A Fajardo                 $7.587.067                     158/2021
Andres Roldan                    $18.019.600                     67/2021
Christian Olaya                   $16.122.800                     79/2021
Reinel Puentes                   $26.792.300                   07/2021
Yulber Espinosa                 $24.387.000                    41/2021
Carlos Moreno                     $5.554.133                       58/2021
Freddy Romero                   $22.490.233                   56/2021</t>
    </r>
  </si>
  <si>
    <r>
      <rPr>
        <b/>
        <sz val="11"/>
        <rFont val="Arial"/>
        <family val="2"/>
      </rPr>
      <t>Anexo 1</t>
    </r>
    <r>
      <rPr>
        <sz val="11"/>
        <rFont val="Arial"/>
        <family val="2"/>
      </rPr>
      <t xml:space="preserve">- Se adjunta Acta No. 8 -2021 Comité de contratación.
</t>
    </r>
    <r>
      <rPr>
        <b/>
        <sz val="11"/>
        <rFont val="Arial"/>
        <family val="2"/>
      </rPr>
      <t>Anexo 2</t>
    </r>
    <r>
      <rPr>
        <sz val="11"/>
        <rFont val="Arial"/>
        <family val="2"/>
      </rPr>
      <t xml:space="preserve">- PDF de Aviso de convocatoria pública Concurso de Méritos Abierto SSF – CMA N°001-de 2021 y enlaces de publicación.
</t>
    </r>
    <r>
      <rPr>
        <b/>
        <sz val="11"/>
        <rFont val="Arial"/>
        <family val="2"/>
      </rPr>
      <t>Anexo 3</t>
    </r>
    <r>
      <rPr>
        <sz val="11"/>
        <rFont val="Arial"/>
        <family val="2"/>
      </rPr>
      <t>- PDF publicación en SECOP I</t>
    </r>
  </si>
  <si>
    <r>
      <t xml:space="preserve">Se encuentra en proceso de unificación de seminarios y/o talleres en un contrato bolsa. 
Mediante el siguiente link se solicitaron propuestas de cotización para posteriormente iniciar proceso de contratación:
</t>
    </r>
    <r>
      <rPr>
        <b/>
        <sz val="11"/>
        <rFont val="Arial"/>
        <family val="2"/>
      </rPr>
      <t>https://community.secop.gov.co/Public/Tendering/ContractNoticePhases/View?PPI=CO1.PPI.13864253&amp;isFromPublicArea=True&amp;isModal=False</t>
    </r>
  </si>
  <si>
    <r>
      <rPr>
        <b/>
        <sz val="11"/>
        <rFont val="Arial"/>
        <family val="2"/>
      </rPr>
      <t xml:space="preserve">Anexo 4 </t>
    </r>
    <r>
      <rPr>
        <sz val="11"/>
        <rFont val="Arial"/>
        <family val="2"/>
      </rPr>
      <t xml:space="preserve">Se adjunta PDF del procedimiento actualizado
</t>
    </r>
    <r>
      <rPr>
        <b/>
        <sz val="11"/>
        <rFont val="Arial"/>
        <family val="2"/>
      </rPr>
      <t>Anexo 5</t>
    </r>
    <r>
      <rPr>
        <sz val="11"/>
        <rFont val="Arial"/>
        <family val="2"/>
      </rPr>
      <t xml:space="preserve"> Solicitud 344 creación procedimiento</t>
    </r>
  </si>
  <si>
    <r>
      <rPr>
        <b/>
        <sz val="11"/>
        <rFont val="Arial"/>
        <family val="2"/>
      </rPr>
      <t>Anexo 6</t>
    </r>
    <r>
      <rPr>
        <sz val="11"/>
        <rFont val="Arial"/>
        <family val="2"/>
      </rPr>
      <t xml:space="preserve"> -Se adjunta cuadro control de proyectos recibidos y asignados a los profesionales y contratistas para este trimestre</t>
    </r>
  </si>
  <si>
    <r>
      <rPr>
        <b/>
        <sz val="11"/>
        <rFont val="Arial"/>
        <family val="2"/>
      </rPr>
      <t>Anexo 7</t>
    </r>
    <r>
      <rPr>
        <sz val="11"/>
        <rFont val="Arial"/>
        <family val="2"/>
      </rPr>
      <t>. Resoluciones de visita 0143, 0144, 0145  0191   0192,    0206 y 0207, 0224, 0225, 0226,  0250,  0251,, 0304, 0305, de 2021.</t>
    </r>
  </si>
  <si>
    <r>
      <t>A1. Fortalecer y actualizar la</t>
    </r>
    <r>
      <rPr>
        <b/>
        <sz val="11"/>
        <rFont val="Arial"/>
        <family val="2"/>
      </rPr>
      <t xml:space="preserve"> estrategia de participación ciudadana y control social</t>
    </r>
    <r>
      <rPr>
        <sz val="11"/>
        <rFont val="Arial"/>
        <family val="2"/>
      </rPr>
      <t xml:space="preserve"> en cumplimiento con los lineamientos dados por el DAFP en coordinación con las dependencias.
</t>
    </r>
  </si>
  <si>
    <r>
      <t>Documento de estrategia de participación ciudadana actualizado que contemple los lineamientos establecidos por el DAFP (autodiagnosticos)</t>
    </r>
    <r>
      <rPr>
        <sz val="11"/>
        <color rgb="FFFF0000"/>
        <rFont val="Arial"/>
        <family val="2"/>
      </rPr>
      <t xml:space="preserve">
</t>
    </r>
  </si>
  <si>
    <r>
      <t xml:space="preserve">A2. Actualizar y  mantener el sistema de gestión en el </t>
    </r>
    <r>
      <rPr>
        <b/>
        <sz val="11"/>
        <rFont val="Arial"/>
        <family val="2"/>
      </rPr>
      <t xml:space="preserve">componente de indicadores </t>
    </r>
    <r>
      <rPr>
        <sz val="11"/>
        <rFont val="Arial"/>
        <family val="2"/>
      </rPr>
      <t>de seguimiento y evaluación de los procesos de la SSF de acuerdo con los lineamientos de las Políticas de Planeación institucional y Seguimiento y Evaluación del Desempeño Instituciona</t>
    </r>
    <r>
      <rPr>
        <b/>
        <sz val="11"/>
        <rFont val="Arial"/>
        <family val="2"/>
      </rPr>
      <t>l</t>
    </r>
    <r>
      <rPr>
        <sz val="11"/>
        <rFont val="Arial"/>
        <family val="2"/>
      </rPr>
      <t xml:space="preserve"> del MIPG</t>
    </r>
  </si>
  <si>
    <r>
      <t xml:space="preserve">A3. Acompañar  la implementación y realizar monitoreo a la </t>
    </r>
    <r>
      <rPr>
        <b/>
        <sz val="11"/>
        <rFont val="Arial"/>
        <family val="2"/>
      </rPr>
      <t>Política de Gestión Presupuestal y Eficiencia del Gasto Público</t>
    </r>
    <r>
      <rPr>
        <sz val="11"/>
        <rFont val="Arial"/>
        <family val="2"/>
      </rPr>
      <t xml:space="preserve"> del MIPG, a partir del desarrollo y la ejecución de los proyectos de inversión de la SSF.</t>
    </r>
  </si>
  <si>
    <r>
      <t xml:space="preserve">A4. Acompañar  la implementación y realizar seguimiento a la </t>
    </r>
    <r>
      <rPr>
        <b/>
        <sz val="11"/>
        <rFont val="Arial"/>
        <family val="2"/>
      </rPr>
      <t>Política de Gestión Presupuestal y Eficiencia del Gasto Público</t>
    </r>
    <r>
      <rPr>
        <sz val="11"/>
        <rFont val="Arial"/>
        <family val="2"/>
      </rPr>
      <t xml:space="preserve"> del MIPG, a partir del desarrollo y la ejecución de los proyectos de inversión de la SSF.</t>
    </r>
  </si>
  <si>
    <r>
      <t xml:space="preserve">A5. Acciones de mejora y documentación en el marco de la </t>
    </r>
    <r>
      <rPr>
        <b/>
        <sz val="11"/>
        <rFont val="Arial"/>
        <family val="2"/>
      </rPr>
      <t>Política de Fortalecimieno Institucional y  la Optimización y Simplificación de Procesos</t>
    </r>
    <r>
      <rPr>
        <sz val="11"/>
        <rFont val="Arial"/>
        <family val="2"/>
      </rPr>
      <t>, a partir de los resultados de auditoria y seguimiento al Sistema de Gestión de la SSF, incorporando lineamientos para la gestión del cambio.</t>
    </r>
  </si>
  <si>
    <r>
      <t xml:space="preserve">A6. Actualización e implementación de la </t>
    </r>
    <r>
      <rPr>
        <b/>
        <sz val="11"/>
        <rFont val="Arial"/>
        <family val="2"/>
      </rPr>
      <t>Estrategia de Rendición de Cuentas</t>
    </r>
    <r>
      <rPr>
        <sz val="11"/>
        <rFont val="Arial"/>
        <family val="2"/>
      </rPr>
      <t xml:space="preserve"> como mecanismo de participación ciudadana y de una gestión ética y transparente.</t>
    </r>
  </si>
  <si>
    <r>
      <t xml:space="preserve">A7. Acompañar las áreas y realizar el monitoreo a la  </t>
    </r>
    <r>
      <rPr>
        <b/>
        <sz val="11"/>
        <rFont val="Arial"/>
        <family val="2"/>
      </rPr>
      <t>Política de Transparencia, Acceso a la Información Pública y de Lucha Contra la Corrupción</t>
    </r>
    <r>
      <rPr>
        <sz val="11"/>
        <rFont val="Arial"/>
        <family val="2"/>
      </rPr>
      <t xml:space="preserve">  a partir de los resultados del autodiagnóstico de MIPG y la Procuraduria General de la Nación</t>
    </r>
  </si>
  <si>
    <r>
      <t xml:space="preserve">A8. Acompañar las áreas y realizar el monitoreo a la </t>
    </r>
    <r>
      <rPr>
        <b/>
        <sz val="11"/>
        <rFont val="Arial"/>
        <family val="2"/>
      </rPr>
      <t xml:space="preserve"> Política de Transparencia, Acceso a la Información Pública y de Lucha Contra la Corrupción </t>
    </r>
    <r>
      <rPr>
        <sz val="11"/>
        <rFont val="Arial"/>
        <family val="2"/>
      </rPr>
      <t xml:space="preserve"> a partir de los resultados del autodiagnóstico de MIPG.</t>
    </r>
  </si>
  <si>
    <r>
      <t xml:space="preserve">A10. Brindar herramientas de mejora en el marco de la </t>
    </r>
    <r>
      <rPr>
        <b/>
        <sz val="11"/>
        <rFont val="Arial"/>
        <family val="2"/>
      </rPr>
      <t>Política de Planeación Institucional  del MIPG</t>
    </r>
    <r>
      <rPr>
        <sz val="11"/>
        <rFont val="Arial"/>
        <family val="2"/>
      </rPr>
      <t xml:space="preserve"> incluye Gestión del Riesgo.</t>
    </r>
  </si>
  <si>
    <r>
      <t xml:space="preserve">Numerador: Fases realizadas / Denominador: Fases programadas de acuerdo con el manual de gestión integral de riesgos *100
</t>
    </r>
    <r>
      <rPr>
        <u/>
        <sz val="11"/>
        <rFont val="Arial"/>
        <family val="2"/>
      </rPr>
      <t>Donde:</t>
    </r>
    <r>
      <rPr>
        <sz val="11"/>
        <rFont val="Arial"/>
        <family val="2"/>
      </rPr>
      <t xml:space="preserve">
Fase 1: Revisión
Fase 2: Actualización
Fase 3: Implementación
</t>
    </r>
  </si>
  <si>
    <r>
      <t xml:space="preserve">
A11. Brindar herramientas de mejora en el marco de la</t>
    </r>
    <r>
      <rPr>
        <b/>
        <sz val="11"/>
        <rFont val="Arial"/>
        <family val="2"/>
      </rPr>
      <t xml:space="preserve"> Política de Planeación  Institucional y la Política de Seguridad Digital del MIPG </t>
    </r>
    <r>
      <rPr>
        <sz val="11"/>
        <rFont val="Arial"/>
        <family val="2"/>
      </rPr>
      <t>incluye la Gestión de la Continuidad de la Operación.</t>
    </r>
  </si>
  <si>
    <r>
      <t xml:space="preserve">A13. Preparar y consolidar la revisión por la dirección de la gestión  como mecanismo de </t>
    </r>
    <r>
      <rPr>
        <b/>
        <sz val="11"/>
        <rFont val="Arial"/>
        <family val="2"/>
      </rPr>
      <t>seguimiento y evaluación Institucional</t>
    </r>
  </si>
  <si>
    <r>
      <t xml:space="preserve">(Numerador: No. actualizaciones de información publicada en pagina web/ Denominador: No. Actualizaciones de información requeridas para publicación en página web)*100
</t>
    </r>
    <r>
      <rPr>
        <u/>
        <sz val="11"/>
        <rFont val="Arial"/>
        <family val="2"/>
      </rPr>
      <t>Nota</t>
    </r>
    <r>
      <rPr>
        <sz val="11"/>
        <rFont val="Arial"/>
        <family val="2"/>
      </rPr>
      <t>: Aplica únicamente cuando se producen actualizaciones (ejemplo: PINAR, TRD, PGD, TVD, CCD, entre otras) , de lo contrario se registrará "No aplica"</t>
    </r>
  </si>
  <si>
    <r>
      <t xml:space="preserve">A1. Avanzar en el modelo </t>
    </r>
    <r>
      <rPr>
        <sz val="11"/>
        <color theme="1" tint="4.9989318521683403E-2"/>
        <rFont val="Arial"/>
        <family val="2"/>
      </rPr>
      <t>misión</t>
    </r>
    <r>
      <rPr>
        <sz val="11"/>
        <rFont val="Arial"/>
        <family val="2"/>
      </rPr>
      <t>al a partir de experiencias e información</t>
    </r>
  </si>
  <si>
    <r>
      <t xml:space="preserve">
</t>
    </r>
    <r>
      <rPr>
        <sz val="11"/>
        <color theme="1" tint="4.9989318521683403E-2"/>
        <rFont val="Arial"/>
        <family val="2"/>
      </rPr>
      <t>Documentos metodológicos
realizados</t>
    </r>
  </si>
  <si>
    <r>
      <t>Visitas a las CCF con vigilancia especial o intervención administrativa</t>
    </r>
    <r>
      <rPr>
        <strike/>
        <sz val="11"/>
        <color rgb="FFFF0000"/>
        <rFont val="Arial"/>
        <family val="2"/>
      </rPr>
      <t>,</t>
    </r>
    <r>
      <rPr>
        <sz val="11"/>
        <rFont val="Arial"/>
        <family val="2"/>
      </rPr>
      <t xml:space="preserve"> realizadas</t>
    </r>
  </si>
  <si>
    <r>
      <t xml:space="preserve">A4. Acompañar  la implementación y realizar seguimiento a la </t>
    </r>
    <r>
      <rPr>
        <b/>
        <sz val="11"/>
        <rFont val="Arial"/>
        <family val="2"/>
      </rPr>
      <t>Política de Gestión Presupuestal y Eficiencia del Gasto Público</t>
    </r>
    <r>
      <rPr>
        <sz val="11"/>
        <rFont val="Arial"/>
        <family val="2"/>
      </rPr>
      <t xml:space="preserve"> del MIPG, a partir de la ejecución de los recursos de funcionamiento de la SSF.</t>
    </r>
  </si>
  <si>
    <r>
      <rPr>
        <b/>
        <sz val="11"/>
        <rFont val="Arial"/>
        <family val="2"/>
      </rPr>
      <t>Estudios Especiales</t>
    </r>
    <r>
      <rPr>
        <sz val="11"/>
        <rFont val="Arial"/>
        <family val="2"/>
      </rPr>
      <t xml:space="preserve"> y Evaluación de Proyectos</t>
    </r>
  </si>
  <si>
    <r>
      <t xml:space="preserve">Estudios Especiales y </t>
    </r>
    <r>
      <rPr>
        <b/>
        <sz val="11"/>
        <rFont val="Arial"/>
        <family val="2"/>
      </rPr>
      <t>Evaluación de Proyectos</t>
    </r>
  </si>
  <si>
    <r>
      <t>A4. Seguimiento a proyectos presentados por las CCF (incluidos convenios de cooperación internacional).</t>
    </r>
    <r>
      <rPr>
        <b/>
        <sz val="11"/>
        <rFont val="Arial"/>
        <family val="2"/>
      </rPr>
      <t xml:space="preserve">
</t>
    </r>
  </si>
  <si>
    <t>El 28 de mayo de 2021, el DAFP presentó los resultados del Índice de Desempeño Institucional 2020, en los cuales la Superintendencia del Subsidio Familiar obtuvo un puntaje de 87.2, logrando un aumento en su calificación por quinto año consecutivo. 
De igual forma, esta calificación se traduce en un incremento de 4.5 puntos más que el resultado obtenido en la gestión del año 2019. Hemos mejorado nuestra posición entre las entidades adscritas al Ministerio del Trabajo avanzando un puesto y, adicionalmente, logramos superar la meta establecida por el gobierno nacional.
Dentro de los resultados FURAG 2020, se evidencia que la Supersubsidio aumentó su puntaje en seis de las siete dimensiones. Los más altos puntajes fueron obtenidos en las dimensiones: Gestión del Conocimiento, Talento Humano y Direccionamiento Estratégico y Planeación. De las 18 políticas de gestión y desempeño, los mejores puntajes se obtuvieron en: política de gestión del conocimiento, política de gestión de la información estadística y política de gestión estratégica del talento humano, entre otras.
Desde la OAP, hemos realizado acompañamiento a todas las áreas con el fin de establecer el plan de trabajo derivado del reporte del FURAG, este plan contiene las acciones concretas que se deben realizar para cumplir los lineamientos dados por la Función Pública, así como las fechas de compromisos establecidas por cada uno de los responsables. 
Para dar a conocer estos resultados, se generaron una serie de estrategias para socializar los resultados, dentro de ellas tenemos:
* Generación de informe detallado con los resultados.
* Envió a todos los líderes de proceso el informe con los resultados generales del FURAG 2020.
* Publicación de resultados en la página web de la SSF.
* Nota informativa, para que sea incluida en el boletín de la SSF.
* Reuniones de socialización con cada una de las áreas y de esta manera establecer compromisos claros para la generación de acciones de mejora.
En cuanto a las acciones adelantadas en la Política de Gestión del Conosimiento y la Innovación, se llevaron a cabo las siguientes acciones:  
1, Se realizaron reuniones quincenales con la participación del Equipo de gestión del conocimiento y la Innovación en las cuales se realizó seguimiento al avance en cada una de las actividades que contempla el Plan de Implementación.
2, Adicionalmente se realizaron acercamientos con el ministerio de Tecnologías de la Información y las Comunicaciones, para la realización de talleres y acompañamientos a los procesos de Innovación, Ideación y Experimentación que permitean generar soluciones efectivas a problemas de la entidad.  
3, Se  realizó articulación con el Equipo de Transformación Digital para el desarrollo de juegos virtuales que promuevan la gestión del cambio en pro del uso y apropiación de herramientas tecnológicas para el desarrollo de los procesos y procedimientos de la entidad. Con estos concursos también se busca dejar archivos de memoria institucional, definir la calidad de los datos y consolidar repositorios de fácil acceso tanto al interior de la entidad como hacia los grupos de valor.</t>
  </si>
  <si>
    <t>El trabajo con el Equipo de Transformación Digital ha tenido tres etapas: i) Alistamiento Institucional, ii) ejecución y iii) planreación.
Se realizaron  reuniones semanales  para concertar la forma de trabajo y afianzar el liderazgo de las áreas en cada uno de los tres proyectos que componen el Plan de Transformación Digital. 
Posteriormente se realizaron reuniones quincenales para mostrar los avances de cada uno de los proyectos y de los compromisos que las áreas debían asumir en la ejecución e implementación de los proyectos.
La fase de Alistamiento Institucional terminó con el Lanzamiento Oficial del Plan de Transformación Digital con la asistencia del Sr. Superintendente y el Viceministro de Transformación Digital. 
En la fase de ejecución cada uno de los equipos de proyecto se encuentra avanzando directamente con las áreas de la entidad involucradas para cumplir con el cronograma trazado a comienzo de año. 
OAP en el proyecto # 01  se encuentra identificando, con cada una de las oficinas y delegadas, los procesos suceptibles de optimización mediante el uso de herramientas tecnológicas.
OPU en el proyecto # 02 se encuentra en la fase de pruebas de Inteligencia Artificial que usará el chatbot de la Entidad.
Talento Humano  proyecto # 03 priorizó  las capacitaciones que se dictarán este año sobre el uso y apropiación de herramientas tecnológicas. </t>
  </si>
  <si>
    <t>En  el mes de marzo   se realizo el informe de seguimiento a los planes de mejoramiento individual correspondiente al II semestre de 2020, el cual fue remitido según memorando No 501/2021/MEM de fecha    16 de marzo de 2021 y publicado en la pagina web de la entidad. 
Programado para el mes de agosto el reporte correspondinete al I semestre del 2021</t>
  </si>
  <si>
    <t>El proceso de encuentra en etapa pre contractual, se tiene previsto que el programa se ejecute en su totalidad a 31 de diciembre de 2021.</t>
  </si>
  <si>
    <t>En el segundo trimestre no se actualizaciones, teniendo en centa que no hubo requerimiento de publica</t>
  </si>
  <si>
    <t>Durante el segundo trimestre se verificó el inventario correspondiente a 80 funcionarios.
Teniendo en cuenta que para el primer semestre se tiene contemplado adelantar la actualización del 50% del total de los funcionarios (149), es decir que para este trimestre el cumplmiento es del 100%.
Teniendo lo anterior, superamos la meta proyectada, ya que se tenia previsto un avance del 50% y logramos un avance del 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</si>
</sst>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quot;$&quot;\ #,##0;[Red]\-&quot;$&quot;\ #,##0"/>
    <numFmt numFmtId="165" formatCode="_-&quot;$&quot;\ * #,##0_-;\-&quot;$&quot;\ * #,##0_-;_-&quot;$&quot;\ * &quot;-&quot;_-;_-@_-"/>
    <numFmt numFmtId="166" formatCode="_-* #,##0_-;\-* #,##0_-;_-* &quot;-&quot;_-;_-@_-"/>
    <numFmt numFmtId="167" formatCode="_-* #,##0.00_-;\-* #,##0.00_-;_-* &quot;-&quot;??_-;_-@_-"/>
    <numFmt numFmtId="168" formatCode="_(&quot;$&quot;\ * #,##0.00_);_(&quot;$&quot;\ * \(#,##0.00\);_(&quot;$&quot;\ * &quot;-&quot;??_);_(@_)"/>
    <numFmt numFmtId="169" formatCode="_-&quot;$&quot;* #,##0.00_-;\-&quot;$&quot;* #,##0.00_-;_-&quot;$&quot;* &quot;-&quot;??_-;_-@_-"/>
    <numFmt numFmtId="170" formatCode="_(&quot;$&quot;\ * #,##0_);_(&quot;$&quot;\ * \(#,##0\);_(&quot;$&quot;\ * &quot;-&quot;??_);_(@_)"/>
    <numFmt numFmtId="171" formatCode="_(&quot;$&quot;\ * #,##0.000_);_(&quot;$&quot;\ * \(#,##0.000\);_(&quot;$&quot;\ * &quot;-&quot;??_);_(@_)"/>
    <numFmt numFmtId="172" formatCode="_-* #,##0_-;\-* #,##0_-;_-* &quot;-&quot;??_-;_-@_-"/>
    <numFmt numFmtId="173" formatCode="&quot;$&quot;#,##0;[Red]\-&quot;$&quot;#,##0"/>
    <numFmt numFmtId="174" formatCode="&quot;$&quot;#,##0"/>
    <numFmt numFmtId="175" formatCode="&quot;$&quot;\ #,##0_);[Red]\(&quot;$&quot;\ #,##0\)"/>
  </numFmts>
  <fonts count="26"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0"/>
      <color theme="1"/>
      <name val="Verdana"/>
      <family val="2"/>
    </font>
    <font>
      <sz val="11"/>
      <name val="Calibri"/>
      <family val="2"/>
      <scheme val="minor"/>
    </font>
    <font>
      <b/>
      <sz val="20"/>
      <name val="Calibri"/>
      <family val="2"/>
      <scheme val="minor"/>
    </font>
    <font>
      <b/>
      <sz val="12"/>
      <name val="Calibri"/>
      <family val="2"/>
      <scheme val="minor"/>
    </font>
    <font>
      <sz val="8"/>
      <name val="Calibri"/>
      <family val="2"/>
      <scheme val="minor"/>
    </font>
    <font>
      <b/>
      <sz val="11"/>
      <name val="Calibri"/>
      <family val="2"/>
      <scheme val="minor"/>
    </font>
    <font>
      <b/>
      <sz val="9"/>
      <color indexed="81"/>
      <name val="Tahoma"/>
      <family val="2"/>
    </font>
    <font>
      <sz val="9"/>
      <color indexed="81"/>
      <name val="Tahoma"/>
      <family val="2"/>
    </font>
    <font>
      <u/>
      <sz val="11"/>
      <color theme="10"/>
      <name val="Calibri"/>
      <family val="2"/>
      <scheme val="minor"/>
    </font>
    <font>
      <sz val="11"/>
      <color theme="1"/>
      <name val="Arial"/>
      <family val="2"/>
    </font>
    <font>
      <sz val="11"/>
      <name val="Arial"/>
      <family val="2"/>
    </font>
    <font>
      <u/>
      <sz val="11"/>
      <color theme="10"/>
      <name val="Arial"/>
      <family val="2"/>
    </font>
    <font>
      <i/>
      <sz val="11"/>
      <name val="Arial"/>
      <family val="2"/>
    </font>
    <font>
      <b/>
      <i/>
      <sz val="11"/>
      <name val="Arial"/>
      <family val="2"/>
    </font>
    <font>
      <b/>
      <sz val="11"/>
      <name val="Arial"/>
      <family val="2"/>
    </font>
    <font>
      <b/>
      <sz val="11"/>
      <color theme="1"/>
      <name val="Arial"/>
      <family val="2"/>
    </font>
    <font>
      <sz val="11"/>
      <color rgb="FF000000"/>
      <name val="Arial"/>
      <family val="2"/>
    </font>
    <font>
      <sz val="11"/>
      <color rgb="FFFF0000"/>
      <name val="Arial"/>
      <family val="2"/>
    </font>
    <font>
      <u/>
      <sz val="11"/>
      <name val="Arial"/>
      <family val="2"/>
    </font>
    <font>
      <sz val="11"/>
      <color theme="1" tint="4.9989318521683403E-2"/>
      <name val="Arial"/>
      <family val="2"/>
    </font>
    <font>
      <strike/>
      <sz val="11"/>
      <color theme="1" tint="4.9989318521683403E-2"/>
      <name val="Arial"/>
      <family val="2"/>
    </font>
    <font>
      <strike/>
      <sz val="11"/>
      <color rgb="FFFF0000"/>
      <name val="Arial"/>
      <family val="2"/>
    </font>
  </fonts>
  <fills count="11">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E9A3"/>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3" tint="0.59999389629810485"/>
        <bgColor indexed="64"/>
      </patternFill>
    </fill>
    <fill>
      <patternFill patternType="solid">
        <fgColor rgb="FFFF6699"/>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s>
  <cellStyleXfs count="13">
    <xf numFmtId="0" fontId="0" fillId="0" borderId="0"/>
    <xf numFmtId="168"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0" fontId="3" fillId="0" borderId="0"/>
    <xf numFmtId="49" fontId="4" fillId="0" borderId="0" applyFill="0" applyBorder="0" applyProtection="0">
      <alignment horizontal="left" vertical="center"/>
    </xf>
    <xf numFmtId="169"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xf numFmtId="0" fontId="12" fillId="0" borderId="0" applyNumberFormat="0" applyFill="0" applyBorder="0" applyAlignment="0" applyProtection="0"/>
  </cellStyleXfs>
  <cellXfs count="155">
    <xf numFmtId="0" fontId="0" fillId="0" borderId="0" xfId="0"/>
    <xf numFmtId="0" fontId="0" fillId="0" borderId="1" xfId="0" applyBorder="1" applyAlignment="1">
      <alignment horizontal="center"/>
    </xf>
    <xf numFmtId="0" fontId="2" fillId="0" borderId="0" xfId="0" applyFont="1"/>
    <xf numFmtId="0" fontId="2" fillId="0" borderId="1" xfId="0" applyFont="1" applyBorder="1"/>
    <xf numFmtId="0" fontId="0" fillId="0" borderId="1" xfId="0" applyNumberFormat="1" applyBorder="1" applyAlignment="1">
      <alignment wrapText="1"/>
    </xf>
    <xf numFmtId="0" fontId="0" fillId="0" borderId="1" xfId="0" applyBorder="1" applyAlignment="1">
      <alignment wrapText="1"/>
    </xf>
    <xf numFmtId="0" fontId="0" fillId="0" borderId="1" xfId="0" applyBorder="1"/>
    <xf numFmtId="0" fontId="0" fillId="0" borderId="1" xfId="0" applyBorder="1" applyAlignment="1">
      <alignment horizontal="left" vertical="center" wrapText="1"/>
    </xf>
    <xf numFmtId="0" fontId="0" fillId="0" borderId="0" xfId="0"/>
    <xf numFmtId="0" fontId="0" fillId="0" borderId="1" xfId="0" applyBorder="1" applyAlignment="1">
      <alignment vertical="center" wrapText="1"/>
    </xf>
    <xf numFmtId="0" fontId="0" fillId="0" borderId="1" xfId="0" applyNumberFormat="1" applyBorder="1" applyAlignment="1">
      <alignment vertical="center" wrapText="1"/>
    </xf>
    <xf numFmtId="0" fontId="0" fillId="0" borderId="1" xfId="0" applyBorder="1" applyAlignment="1"/>
    <xf numFmtId="0" fontId="0" fillId="0" borderId="1" xfId="0"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NumberFormat="1" applyBorder="1" applyAlignment="1">
      <alignment horizontal="left" vertical="center" wrapText="1"/>
    </xf>
    <xf numFmtId="0" fontId="2" fillId="0" borderId="1" xfId="0" applyFont="1" applyBorder="1" applyAlignment="1"/>
    <xf numFmtId="0" fontId="5" fillId="3" borderId="0" xfId="0" applyFont="1" applyFill="1"/>
    <xf numFmtId="0" fontId="5" fillId="3" borderId="0" xfId="0" applyFont="1" applyFill="1" applyAlignment="1"/>
    <xf numFmtId="0" fontId="5" fillId="2" borderId="0" xfId="0" applyFont="1" applyFill="1" applyAlignment="1">
      <alignment vertical="center"/>
    </xf>
    <xf numFmtId="0" fontId="5" fillId="2" borderId="0" xfId="0" applyFont="1" applyFill="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5" fillId="2" borderId="0" xfId="0" applyFont="1" applyFill="1" applyAlignment="1">
      <alignment vertical="center" wrapText="1"/>
    </xf>
    <xf numFmtId="0" fontId="5" fillId="0" borderId="0" xfId="0" applyFont="1" applyAlignment="1">
      <alignment vertical="center" wrapText="1"/>
    </xf>
    <xf numFmtId="164" fontId="5" fillId="0" borderId="0" xfId="0" applyNumberFormat="1" applyFont="1" applyAlignment="1">
      <alignment vertical="center"/>
    </xf>
    <xf numFmtId="170" fontId="5" fillId="0" borderId="0" xfId="0" applyNumberFormat="1" applyFont="1" applyAlignment="1">
      <alignment vertical="center"/>
    </xf>
    <xf numFmtId="171" fontId="5" fillId="2" borderId="0" xfId="0" applyNumberFormat="1" applyFont="1" applyFill="1" applyAlignment="1">
      <alignment horizontal="center" vertical="center"/>
    </xf>
    <xf numFmtId="171" fontId="5" fillId="0" borderId="0" xfId="0" applyNumberFormat="1" applyFont="1" applyAlignment="1">
      <alignment horizontal="center" vertical="center"/>
    </xf>
    <xf numFmtId="171" fontId="5" fillId="0" borderId="0" xfId="0" applyNumberFormat="1" applyFont="1" applyAlignment="1">
      <alignment vertical="center"/>
    </xf>
    <xf numFmtId="0" fontId="0" fillId="3" borderId="0" xfId="0" applyFont="1" applyFill="1"/>
    <xf numFmtId="0" fontId="6" fillId="0" borderId="0" xfId="0" applyFont="1" applyBorder="1" applyAlignment="1">
      <alignment horizontal="center" vertical="center" wrapText="1"/>
    </xf>
    <xf numFmtId="0" fontId="6" fillId="0" borderId="0" xfId="0" applyFont="1" applyBorder="1" applyAlignment="1">
      <alignment horizontal="center" vertical="center"/>
    </xf>
    <xf numFmtId="0" fontId="7" fillId="7" borderId="5" xfId="0" applyFont="1" applyFill="1" applyBorder="1" applyAlignment="1">
      <alignment horizontal="center" vertical="center" wrapText="1"/>
    </xf>
    <xf numFmtId="171" fontId="7" fillId="7" borderId="5" xfId="2" applyNumberFormat="1" applyFont="1" applyFill="1" applyBorder="1" applyAlignment="1">
      <alignment horizontal="center" vertical="center" wrapText="1"/>
    </xf>
    <xf numFmtId="166" fontId="7" fillId="6" borderId="5" xfId="3" applyFont="1" applyFill="1" applyBorder="1" applyAlignment="1">
      <alignment horizontal="center" vertical="center" wrapText="1"/>
    </xf>
    <xf numFmtId="166" fontId="7" fillId="5" borderId="5" xfId="3"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8" fillId="0" borderId="0" xfId="0" applyFont="1" applyAlignment="1">
      <alignment vertical="center"/>
    </xf>
    <xf numFmtId="172" fontId="9" fillId="10" borderId="1" xfId="2" applyNumberFormat="1" applyFont="1" applyFill="1" applyBorder="1" applyAlignment="1">
      <alignment horizontal="center" vertical="center" wrapText="1"/>
    </xf>
    <xf numFmtId="165" fontId="9" fillId="10" borderId="1" xfId="9" applyFont="1" applyFill="1" applyBorder="1" applyAlignment="1">
      <alignment horizontal="center" vertical="center" wrapText="1"/>
    </xf>
    <xf numFmtId="0" fontId="5" fillId="3" borderId="0" xfId="0" applyFont="1" applyFill="1" applyAlignment="1">
      <alignment wrapText="1"/>
    </xf>
    <xf numFmtId="0" fontId="0" fillId="3" borderId="0" xfId="0" applyFill="1"/>
    <xf numFmtId="0" fontId="5" fillId="3" borderId="0" xfId="0" applyFont="1" applyFill="1" applyAlignment="1">
      <alignment vertical="center"/>
    </xf>
    <xf numFmtId="165" fontId="5" fillId="0" borderId="0" xfId="9" applyFont="1" applyAlignment="1">
      <alignment horizontal="center" vertical="center" wrapText="1"/>
    </xf>
    <xf numFmtId="0" fontId="5" fillId="0" borderId="0" xfId="0" applyFont="1" applyAlignment="1">
      <alignment horizontal="center" vertical="center" wrapText="1"/>
    </xf>
    <xf numFmtId="0" fontId="13" fillId="3"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165" fontId="13" fillId="3" borderId="1" xfId="9" applyFont="1" applyFill="1" applyBorder="1" applyAlignment="1">
      <alignment horizontal="center" vertical="center" wrapText="1"/>
    </xf>
    <xf numFmtId="9" fontId="13" fillId="3" borderId="1" xfId="10" applyFont="1" applyFill="1" applyBorder="1" applyAlignment="1">
      <alignment horizontal="center" vertical="center" wrapText="1"/>
    </xf>
    <xf numFmtId="170" fontId="13" fillId="3" borderId="1" xfId="1" applyNumberFormat="1" applyFont="1" applyFill="1" applyBorder="1" applyAlignment="1">
      <alignment horizontal="center" vertical="center" wrapText="1"/>
    </xf>
    <xf numFmtId="0" fontId="13" fillId="3" borderId="1" xfId="0" applyFont="1" applyFill="1" applyBorder="1" applyAlignment="1">
      <alignment vertical="center" wrapText="1"/>
    </xf>
    <xf numFmtId="0" fontId="14" fillId="3" borderId="1" xfId="0" applyFont="1" applyFill="1" applyBorder="1" applyAlignment="1">
      <alignment horizontal="center" vertical="center" wrapText="1"/>
    </xf>
    <xf numFmtId="9" fontId="14" fillId="3" borderId="1" xfId="10" applyFont="1" applyFill="1" applyBorder="1" applyAlignment="1">
      <alignment horizontal="center" vertical="center" wrapText="1"/>
    </xf>
    <xf numFmtId="0" fontId="14" fillId="3" borderId="1" xfId="0" applyFont="1" applyFill="1" applyBorder="1" applyAlignment="1">
      <alignment horizontal="left" vertical="center" wrapText="1"/>
    </xf>
    <xf numFmtId="0" fontId="14" fillId="3" borderId="1" xfId="0" applyFont="1" applyFill="1" applyBorder="1" applyAlignment="1">
      <alignment horizontal="center" vertical="center"/>
    </xf>
    <xf numFmtId="0" fontId="13" fillId="3" borderId="1" xfId="0" applyFont="1" applyFill="1" applyBorder="1"/>
    <xf numFmtId="9" fontId="13" fillId="3" borderId="1" xfId="0" applyNumberFormat="1" applyFont="1" applyFill="1" applyBorder="1" applyAlignment="1">
      <alignment horizontal="center" vertical="center" wrapText="1"/>
    </xf>
    <xf numFmtId="168" fontId="13" fillId="3" borderId="1" xfId="1" applyFont="1" applyFill="1" applyBorder="1" applyAlignment="1">
      <alignment horizontal="center" vertical="center" wrapText="1"/>
    </xf>
    <xf numFmtId="0" fontId="13" fillId="3" borderId="1" xfId="0" applyFont="1" applyFill="1" applyBorder="1" applyAlignment="1">
      <alignment horizontal="center" vertical="center"/>
    </xf>
    <xf numFmtId="0" fontId="14" fillId="3" borderId="1" xfId="0" applyFont="1" applyFill="1" applyBorder="1" applyAlignment="1">
      <alignment vertical="center" wrapText="1"/>
    </xf>
    <xf numFmtId="0" fontId="14" fillId="3" borderId="1" xfId="0" applyFont="1" applyFill="1" applyBorder="1" applyAlignment="1">
      <alignment horizontal="left" vertical="center"/>
    </xf>
    <xf numFmtId="175" fontId="13" fillId="3" borderId="1" xfId="0" applyNumberFormat="1" applyFont="1" applyFill="1" applyBorder="1" applyAlignment="1">
      <alignment horizontal="center" vertical="center" wrapText="1"/>
    </xf>
    <xf numFmtId="0" fontId="15" fillId="3" borderId="1" xfId="12" applyFont="1" applyFill="1" applyBorder="1" applyAlignment="1">
      <alignment vertical="center" wrapText="1"/>
    </xf>
    <xf numFmtId="166" fontId="14" fillId="3" borderId="1" xfId="8" applyFont="1" applyFill="1" applyBorder="1" applyAlignment="1">
      <alignment horizontal="center" vertical="center" wrapText="1"/>
    </xf>
    <xf numFmtId="0" fontId="14" fillId="3" borderId="1" xfId="0" applyFont="1" applyFill="1" applyBorder="1"/>
    <xf numFmtId="0" fontId="14" fillId="3" borderId="1" xfId="0" applyFont="1" applyFill="1" applyBorder="1" applyAlignment="1">
      <alignment wrapText="1"/>
    </xf>
    <xf numFmtId="9" fontId="14" fillId="3" borderId="1" xfId="10" applyNumberFormat="1" applyFont="1" applyFill="1" applyBorder="1" applyAlignment="1">
      <alignment horizontal="center" vertical="center" wrapText="1"/>
    </xf>
    <xf numFmtId="165" fontId="14" fillId="3" borderId="1" xfId="9" applyFont="1" applyFill="1" applyBorder="1" applyAlignment="1">
      <alignment horizontal="center" vertical="center" wrapText="1"/>
    </xf>
    <xf numFmtId="164" fontId="14" fillId="3" borderId="1" xfId="9" applyNumberFormat="1" applyFont="1" applyFill="1" applyBorder="1" applyAlignment="1">
      <alignment horizontal="center" vertical="center" wrapText="1"/>
    </xf>
    <xf numFmtId="0" fontId="14" fillId="3" borderId="1" xfId="0" applyFont="1" applyFill="1" applyBorder="1" applyAlignment="1">
      <alignment vertical="center"/>
    </xf>
    <xf numFmtId="10" fontId="14" fillId="3" borderId="1" xfId="10" applyNumberFormat="1" applyFont="1" applyFill="1" applyBorder="1" applyAlignment="1">
      <alignment horizontal="center" vertical="center" wrapText="1"/>
    </xf>
    <xf numFmtId="0" fontId="15" fillId="3" borderId="1" xfId="12" applyFont="1" applyFill="1" applyBorder="1" applyAlignment="1">
      <alignment horizontal="center" vertical="center" wrapText="1"/>
    </xf>
    <xf numFmtId="9" fontId="14" fillId="3" borderId="1" xfId="0" applyNumberFormat="1" applyFont="1" applyFill="1" applyBorder="1" applyAlignment="1">
      <alignment horizontal="center" vertical="center" wrapText="1"/>
    </xf>
    <xf numFmtId="9" fontId="20" fillId="3" borderId="1" xfId="10" applyFont="1" applyFill="1" applyBorder="1" applyAlignment="1">
      <alignment horizontal="center" vertical="center" wrapText="1"/>
    </xf>
    <xf numFmtId="0" fontId="20" fillId="3" borderId="1" xfId="0" applyFont="1" applyFill="1" applyBorder="1" applyAlignment="1">
      <alignment horizontal="center" vertical="center" wrapText="1"/>
    </xf>
    <xf numFmtId="0" fontId="20" fillId="3" borderId="1" xfId="0" applyFont="1" applyFill="1" applyBorder="1" applyAlignment="1">
      <alignment wrapText="1"/>
    </xf>
    <xf numFmtId="0" fontId="15" fillId="3" borderId="1" xfId="12" applyFont="1" applyFill="1" applyBorder="1" applyAlignment="1">
      <alignment wrapText="1"/>
    </xf>
    <xf numFmtId="174" fontId="13" fillId="3" borderId="1" xfId="6" applyNumberFormat="1" applyFont="1" applyFill="1" applyBorder="1" applyAlignment="1">
      <alignment horizontal="center" vertical="center" wrapText="1"/>
    </xf>
    <xf numFmtId="168" fontId="14" fillId="3" borderId="1" xfId="1" applyFont="1" applyFill="1" applyBorder="1" applyAlignment="1">
      <alignment horizontal="center" vertical="center" wrapText="1"/>
    </xf>
    <xf numFmtId="0" fontId="14" fillId="3" borderId="15" xfId="0" applyFont="1" applyFill="1" applyBorder="1" applyAlignment="1">
      <alignment horizontal="left" vertical="center" wrapText="1"/>
    </xf>
    <xf numFmtId="170" fontId="14" fillId="3" borderId="16" xfId="1" applyNumberFormat="1" applyFont="1" applyFill="1" applyBorder="1" applyAlignment="1">
      <alignment horizontal="center" vertical="center" wrapText="1"/>
    </xf>
    <xf numFmtId="164" fontId="14" fillId="3" borderId="1" xfId="0" applyNumberFormat="1" applyFont="1" applyFill="1" applyBorder="1" applyAlignment="1">
      <alignment horizontal="center" vertical="center" wrapText="1"/>
    </xf>
    <xf numFmtId="1" fontId="14" fillId="3" borderId="2" xfId="0" applyNumberFormat="1" applyFont="1" applyFill="1" applyBorder="1" applyAlignment="1">
      <alignment horizontal="center" vertical="center" wrapText="1"/>
    </xf>
    <xf numFmtId="173" fontId="14" fillId="3" borderId="2" xfId="0" applyNumberFormat="1" applyFont="1" applyFill="1" applyBorder="1" applyAlignment="1">
      <alignment horizontal="center" vertical="center" wrapText="1"/>
    </xf>
    <xf numFmtId="0" fontId="14" fillId="3" borderId="2" xfId="0" applyFont="1" applyFill="1" applyBorder="1" applyAlignment="1">
      <alignment horizontal="left" vertical="center" wrapText="1"/>
    </xf>
    <xf numFmtId="9" fontId="14" fillId="3" borderId="2" xfId="0" applyNumberFormat="1" applyFont="1" applyFill="1" applyBorder="1" applyAlignment="1">
      <alignment horizontal="center" vertical="center" wrapText="1"/>
    </xf>
    <xf numFmtId="9" fontId="14" fillId="3" borderId="2" xfId="10" applyNumberFormat="1" applyFont="1" applyFill="1" applyBorder="1" applyAlignment="1">
      <alignment horizontal="center" vertical="center" wrapText="1"/>
    </xf>
    <xf numFmtId="171" fontId="14" fillId="3" borderId="1" xfId="1" applyNumberFormat="1" applyFont="1" applyFill="1" applyBorder="1" applyAlignment="1">
      <alignment horizontal="center" vertical="center" wrapText="1"/>
    </xf>
    <xf numFmtId="0" fontId="14" fillId="3" borderId="2" xfId="0" applyFont="1" applyFill="1" applyBorder="1" applyAlignment="1">
      <alignment horizontal="center" vertical="center"/>
    </xf>
    <xf numFmtId="0" fontId="14" fillId="3" borderId="2" xfId="0" applyFont="1" applyFill="1" applyBorder="1" applyAlignment="1">
      <alignment horizontal="left" vertical="center"/>
    </xf>
    <xf numFmtId="0" fontId="14" fillId="3" borderId="2" xfId="0" applyFont="1" applyFill="1" applyBorder="1" applyAlignment="1">
      <alignment vertical="center" wrapText="1"/>
    </xf>
    <xf numFmtId="14" fontId="14" fillId="3" borderId="2" xfId="0" applyNumberFormat="1" applyFont="1" applyFill="1" applyBorder="1" applyAlignment="1">
      <alignment horizontal="center" vertical="center" wrapText="1"/>
    </xf>
    <xf numFmtId="171" fontId="14" fillId="3" borderId="2" xfId="1" applyNumberFormat="1" applyFont="1" applyFill="1" applyBorder="1" applyAlignment="1">
      <alignment horizontal="center" vertical="center"/>
    </xf>
    <xf numFmtId="14" fontId="14" fillId="3" borderId="1" xfId="0" applyNumberFormat="1" applyFont="1" applyFill="1" applyBorder="1" applyAlignment="1">
      <alignment horizontal="center" vertical="center" wrapText="1"/>
    </xf>
    <xf numFmtId="171" fontId="14" fillId="3" borderId="1" xfId="0" applyNumberFormat="1" applyFont="1" applyFill="1" applyBorder="1" applyAlignment="1">
      <alignment horizontal="center" vertical="center"/>
    </xf>
    <xf numFmtId="171" fontId="14" fillId="3" borderId="1" xfId="0" applyNumberFormat="1" applyFont="1" applyFill="1" applyBorder="1" applyAlignment="1">
      <alignment horizontal="center" vertical="center" wrapText="1"/>
    </xf>
    <xf numFmtId="0" fontId="13" fillId="3" borderId="1" xfId="0" applyFont="1" applyFill="1" applyBorder="1" applyAlignment="1">
      <alignment horizontal="left" vertical="center"/>
    </xf>
    <xf numFmtId="14" fontId="13" fillId="3" borderId="1" xfId="0" applyNumberFormat="1" applyFont="1" applyFill="1" applyBorder="1" applyAlignment="1">
      <alignment horizontal="left" vertical="center" wrapText="1"/>
    </xf>
    <xf numFmtId="14" fontId="14" fillId="3" borderId="1" xfId="0" applyNumberFormat="1" applyFont="1" applyFill="1" applyBorder="1" applyAlignment="1">
      <alignment vertical="center"/>
    </xf>
    <xf numFmtId="9" fontId="13" fillId="3" borderId="1" xfId="0" applyNumberFormat="1" applyFont="1" applyFill="1" applyBorder="1" applyAlignment="1">
      <alignment horizontal="center" vertical="center"/>
    </xf>
    <xf numFmtId="171" fontId="13" fillId="3" borderId="1" xfId="1" applyNumberFormat="1" applyFont="1" applyFill="1" applyBorder="1" applyAlignment="1">
      <alignment horizontal="left" vertical="center"/>
    </xf>
    <xf numFmtId="170" fontId="13" fillId="3" borderId="1" xfId="1" applyNumberFormat="1" applyFont="1" applyFill="1" applyBorder="1" applyAlignment="1">
      <alignment horizontal="left" vertical="center"/>
    </xf>
    <xf numFmtId="167" fontId="13" fillId="3" borderId="1" xfId="11" applyFont="1" applyFill="1" applyBorder="1" applyAlignment="1">
      <alignment horizontal="center" vertical="center" wrapText="1"/>
    </xf>
    <xf numFmtId="14" fontId="14" fillId="3" borderId="1" xfId="0" applyNumberFormat="1" applyFont="1" applyFill="1" applyBorder="1" applyAlignment="1">
      <alignment horizontal="left" vertical="center" wrapText="1"/>
    </xf>
    <xf numFmtId="9" fontId="14" fillId="3" borderId="1" xfId="0" applyNumberFormat="1" applyFont="1" applyFill="1" applyBorder="1" applyAlignment="1">
      <alignment horizontal="center" vertical="center"/>
    </xf>
    <xf numFmtId="171" fontId="14" fillId="3" borderId="1" xfId="1" applyNumberFormat="1" applyFont="1" applyFill="1" applyBorder="1" applyAlignment="1">
      <alignment horizontal="center" vertical="center"/>
    </xf>
    <xf numFmtId="0" fontId="14" fillId="3" borderId="1" xfId="0" applyNumberFormat="1" applyFont="1" applyFill="1" applyBorder="1" applyAlignment="1">
      <alignment horizontal="center" vertical="center"/>
    </xf>
    <xf numFmtId="0" fontId="24" fillId="3" borderId="1" xfId="0" applyFont="1" applyFill="1" applyBorder="1" applyAlignment="1">
      <alignment horizontal="left" vertical="center" wrapText="1"/>
    </xf>
    <xf numFmtId="0" fontId="23" fillId="3" borderId="1" xfId="0" applyFont="1" applyFill="1" applyBorder="1" applyAlignment="1">
      <alignment horizontal="center" vertical="center" wrapText="1"/>
    </xf>
    <xf numFmtId="0" fontId="23" fillId="3" borderId="1" xfId="0" applyFont="1" applyFill="1" applyBorder="1" applyAlignment="1">
      <alignment horizontal="left" vertical="center" wrapText="1"/>
    </xf>
    <xf numFmtId="0" fontId="14" fillId="3" borderId="1" xfId="0" applyNumberFormat="1" applyFont="1" applyFill="1" applyBorder="1" applyAlignment="1">
      <alignment horizontal="center" vertical="center" wrapText="1"/>
    </xf>
    <xf numFmtId="1" fontId="14" fillId="3" borderId="1" xfId="0" applyNumberFormat="1" applyFont="1" applyFill="1" applyBorder="1" applyAlignment="1">
      <alignment horizontal="center" vertical="center" wrapText="1"/>
    </xf>
    <xf numFmtId="14" fontId="14" fillId="3" borderId="2" xfId="0" applyNumberFormat="1" applyFont="1" applyFill="1" applyBorder="1" applyAlignment="1">
      <alignment horizontal="left" vertical="center" wrapText="1"/>
    </xf>
    <xf numFmtId="14" fontId="14" fillId="3" borderId="2" xfId="0" applyNumberFormat="1" applyFont="1" applyFill="1" applyBorder="1" applyAlignment="1">
      <alignment vertical="center"/>
    </xf>
    <xf numFmtId="9" fontId="14" fillId="3" borderId="2" xfId="0" applyNumberFormat="1" applyFont="1" applyFill="1" applyBorder="1" applyAlignment="1">
      <alignment horizontal="center" vertical="center"/>
    </xf>
    <xf numFmtId="166" fontId="14" fillId="3" borderId="1" xfId="8" applyFont="1" applyFill="1" applyBorder="1" applyAlignment="1">
      <alignment horizontal="center" vertical="center"/>
    </xf>
    <xf numFmtId="0" fontId="20" fillId="3" borderId="0" xfId="0" applyFont="1" applyFill="1" applyAlignment="1">
      <alignment horizontal="left" vertical="center" wrapText="1" indent="1"/>
    </xf>
    <xf numFmtId="170" fontId="14" fillId="3" borderId="1" xfId="1" applyNumberFormat="1" applyFont="1" applyFill="1" applyBorder="1" applyAlignment="1">
      <alignment horizontal="center" vertical="center" wrapText="1"/>
    </xf>
    <xf numFmtId="171" fontId="13" fillId="3" borderId="1" xfId="9" applyNumberFormat="1" applyFont="1" applyFill="1" applyBorder="1" applyAlignment="1">
      <alignment horizontal="left" vertical="center" wrapText="1"/>
    </xf>
    <xf numFmtId="171" fontId="14" fillId="3" borderId="1" xfId="6" applyNumberFormat="1" applyFont="1" applyFill="1" applyBorder="1" applyAlignment="1">
      <alignment horizontal="left" vertical="center" wrapText="1"/>
    </xf>
    <xf numFmtId="0" fontId="18" fillId="3" borderId="1" xfId="0" applyFont="1" applyFill="1" applyBorder="1" applyAlignment="1">
      <alignment vertical="center" wrapText="1"/>
    </xf>
    <xf numFmtId="14" fontId="14" fillId="3" borderId="1" xfId="0" applyNumberFormat="1" applyFont="1" applyFill="1" applyBorder="1" applyAlignment="1">
      <alignment vertical="center" wrapText="1"/>
    </xf>
    <xf numFmtId="1" fontId="14" fillId="3" borderId="1" xfId="0" applyNumberFormat="1" applyFont="1" applyFill="1" applyBorder="1" applyAlignment="1">
      <alignment horizontal="center" vertical="center"/>
    </xf>
    <xf numFmtId="171" fontId="14" fillId="3" borderId="1" xfId="1" applyNumberFormat="1" applyFont="1" applyFill="1" applyBorder="1" applyAlignment="1">
      <alignment horizontal="right" vertical="center"/>
    </xf>
    <xf numFmtId="171" fontId="14" fillId="3" borderId="1" xfId="1" applyNumberFormat="1" applyFont="1" applyFill="1" applyBorder="1" applyAlignment="1">
      <alignment horizontal="right" vertical="center" wrapText="1"/>
    </xf>
    <xf numFmtId="0" fontId="13" fillId="3" borderId="1" xfId="0" applyFont="1" applyFill="1" applyBorder="1" applyAlignment="1">
      <alignment vertical="center"/>
    </xf>
    <xf numFmtId="14" fontId="14" fillId="3" borderId="1" xfId="0" applyNumberFormat="1" applyFont="1" applyFill="1" applyBorder="1" applyAlignment="1">
      <alignment horizontal="center" vertical="center"/>
    </xf>
    <xf numFmtId="171" fontId="13" fillId="3" borderId="1" xfId="1" applyNumberFormat="1" applyFont="1" applyFill="1" applyBorder="1" applyAlignment="1">
      <alignment horizontal="left" vertical="center" wrapText="1"/>
    </xf>
    <xf numFmtId="171" fontId="13" fillId="3" borderId="1" xfId="1" applyNumberFormat="1" applyFont="1" applyFill="1" applyBorder="1" applyAlignment="1">
      <alignment horizontal="center" vertical="center" wrapText="1"/>
    </xf>
    <xf numFmtId="0" fontId="9" fillId="9" borderId="12" xfId="0" applyFont="1" applyFill="1" applyBorder="1" applyAlignment="1">
      <alignment horizontal="center" vertical="center"/>
    </xf>
    <xf numFmtId="165" fontId="9" fillId="9" borderId="13" xfId="9" applyFont="1" applyFill="1" applyBorder="1" applyAlignment="1">
      <alignment horizontal="center" vertical="center"/>
    </xf>
    <xf numFmtId="0" fontId="9" fillId="9" borderId="13" xfId="0" applyFont="1" applyFill="1" applyBorder="1" applyAlignment="1">
      <alignment horizontal="center" vertical="center"/>
    </xf>
    <xf numFmtId="0" fontId="9" fillId="9" borderId="14" xfId="0" applyFont="1" applyFill="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7" fillId="4" borderId="6" xfId="0" applyFont="1" applyFill="1" applyBorder="1" applyAlignment="1">
      <alignment horizontal="center" vertical="center"/>
    </xf>
    <xf numFmtId="0" fontId="7" fillId="4" borderId="8" xfId="0" applyFont="1" applyFill="1" applyBorder="1" applyAlignment="1">
      <alignment horizontal="center" vertical="center"/>
    </xf>
    <xf numFmtId="0" fontId="7" fillId="4" borderId="7" xfId="0" applyFont="1" applyFill="1" applyBorder="1" applyAlignment="1">
      <alignment horizontal="center" vertical="center"/>
    </xf>
    <xf numFmtId="0" fontId="7" fillId="6" borderId="6" xfId="0" applyFont="1" applyFill="1" applyBorder="1" applyAlignment="1">
      <alignment horizontal="center" vertical="center" wrapText="1"/>
    </xf>
    <xf numFmtId="0" fontId="7" fillId="6" borderId="8" xfId="0" applyFont="1" applyFill="1" applyBorder="1" applyAlignment="1">
      <alignment horizontal="center" vertical="center"/>
    </xf>
    <xf numFmtId="0" fontId="7" fillId="6" borderId="7" xfId="0" applyFont="1" applyFill="1" applyBorder="1" applyAlignment="1">
      <alignment horizontal="center" vertical="center"/>
    </xf>
    <xf numFmtId="0" fontId="7" fillId="4" borderId="9"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7" fillId="7" borderId="6" xfId="0" applyFont="1" applyFill="1" applyBorder="1" applyAlignment="1">
      <alignment horizontal="center" vertical="center"/>
    </xf>
    <xf numFmtId="0" fontId="7" fillId="7" borderId="7"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8" xfId="0" applyFont="1" applyFill="1" applyBorder="1" applyAlignment="1">
      <alignment horizontal="center" vertical="center"/>
    </xf>
    <xf numFmtId="0" fontId="7" fillId="5" borderId="7" xfId="0" applyFont="1" applyFill="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center" vertical="center"/>
    </xf>
  </cellXfs>
  <cellStyles count="13">
    <cellStyle name="BodyStyle 2" xfId="5" xr:uid="{00000000-0005-0000-0000-000000000000}"/>
    <cellStyle name="Comma" xfId="11" builtinId="3"/>
    <cellStyle name="Comma [0]" xfId="8" builtinId="6"/>
    <cellStyle name="Currency" xfId="1" builtinId="4"/>
    <cellStyle name="Currency [0]" xfId="9" builtinId="7"/>
    <cellStyle name="Hyperlink" xfId="12" builtinId="8"/>
    <cellStyle name="Millares [0] 2" xfId="3" xr:uid="{00000000-0005-0000-0000-000002000000}"/>
    <cellStyle name="Millares 2" xfId="2" xr:uid="{00000000-0005-0000-0000-000003000000}"/>
    <cellStyle name="Millares 3" xfId="7" xr:uid="{00000000-0005-0000-0000-000004000000}"/>
    <cellStyle name="Moneda 2" xfId="6" xr:uid="{00000000-0005-0000-0000-000007000000}"/>
    <cellStyle name="Normal" xfId="0" builtinId="0"/>
    <cellStyle name="Normal 2" xfId="4" xr:uid="{00000000-0005-0000-0000-000009000000}"/>
    <cellStyle name="Percent" xfId="10" builtinId="5"/>
  </cellStyles>
  <dxfs count="0"/>
  <tableStyles count="0" defaultTableStyle="TableStyleMedium2" defaultPivotStyle="PivotStyleLight16"/>
  <colors>
    <mruColors>
      <color rgb="FFFFE9A3"/>
      <color rgb="FFFF6699"/>
      <color rgb="FFFF5050"/>
      <color rgb="FFFF0066"/>
      <color rgb="FF8F64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19</xdr:col>
      <xdr:colOff>1558383</xdr:colOff>
      <xdr:row>3</xdr:row>
      <xdr:rowOff>425526</xdr:rowOff>
    </xdr:from>
    <xdr:to>
      <xdr:col>21</xdr:col>
      <xdr:colOff>2830287</xdr:colOff>
      <xdr:row>3</xdr:row>
      <xdr:rowOff>1419678</xdr:rowOff>
    </xdr:to>
    <xdr:pic>
      <xdr:nvPicPr>
        <xdr:cNvPr id="2" name="Imagen 3">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070508" y="1139901"/>
          <a:ext cx="5240654" cy="994152"/>
        </a:xfrm>
        <a:prstGeom prst="rect">
          <a:avLst/>
        </a:prstGeom>
      </xdr:spPr>
    </xdr:pic>
    <xdr:clientData/>
  </xdr:twoCellAnchor>
  <xdr:twoCellAnchor editAs="oneCell">
    <xdr:from>
      <xdr:col>0</xdr:col>
      <xdr:colOff>65767</xdr:colOff>
      <xdr:row>3</xdr:row>
      <xdr:rowOff>47624</xdr:rowOff>
    </xdr:from>
    <xdr:to>
      <xdr:col>3</xdr:col>
      <xdr:colOff>1870982</xdr:colOff>
      <xdr:row>3</xdr:row>
      <xdr:rowOff>1465035</xdr:rowOff>
    </xdr:to>
    <xdr:pic>
      <xdr:nvPicPr>
        <xdr:cNvPr id="3" name="Imagen 1">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65767" y="761999"/>
          <a:ext cx="5678715" cy="1417411"/>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sers/aramireza/Downloads/ConsolidadoFormatoPA_2020(30Dic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andra/Desktop/Desktop/PLAN%20DE%20ACCI&#211;N%202021/CI/PLAN%20DE%20ACCI&#211;N%202021%20C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ObSectoriales"/>
      <sheetName val="Objetivos"/>
      <sheetName val="Estrategias"/>
      <sheetName val="Procesos"/>
      <sheetName val="DimensionesMIPG"/>
      <sheetName val="PolíticasMIPG"/>
      <sheetName val="Proyectos"/>
      <sheetName val="Planes612"/>
      <sheetName val="Dependencias"/>
      <sheetName val="TipoIndicador"/>
      <sheetName val="Frecuencia"/>
      <sheetName val="Hoja3"/>
      <sheetName val="indicadoresxproceso"/>
    </sheetNames>
    <sheetDataSet>
      <sheetData sheetId="0"/>
      <sheetData sheetId="1"/>
      <sheetData sheetId="2">
        <row r="2">
          <cell r="B2" t="str">
            <v>OE_1</v>
          </cell>
          <cell r="C2" t="str">
            <v>Organizar e implementar la gestión del conocimiento y la innovación mediante la identificación, documentación y transferencia de conocimientos tácitos y explícitos de la entidad y en relación con los grupos de valor con el fin de lograr una gestión institucional orientada hacia la generación de valor público</v>
          </cell>
        </row>
        <row r="3">
          <cell r="B3" t="str">
            <v>OE_2</v>
          </cell>
          <cell r="C3" t="str">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ell>
        </row>
        <row r="4">
          <cell r="B4" t="str">
            <v>OE_3</v>
          </cell>
          <cell r="C4" t="str">
            <v>Modernizar la inspección, vigilancia y control a través de la identificación y aplicación de buenas prácticas y acciones de mejora del modelo de supervisión con el propósito de incrementar la estabilidad, seguridad y confianza del sistema de subsidio familiar</v>
          </cell>
        </row>
        <row r="5">
          <cell r="B5" t="str">
            <v>OE_4</v>
          </cell>
          <cell r="C5" t="str">
            <v>Contribuir con una mayor utilización, apropiación de los beneficios que ofrece el sistema de subsidio familiar mediante mecanismos de promoción, interacción, socialización y participación ciudadana para generar valor público</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PlanAcción"/>
      <sheetName val="ObSectoriales"/>
      <sheetName val="Objetivos"/>
      <sheetName val="Estrategias"/>
      <sheetName val="Procesos"/>
      <sheetName val="DimensionesMIPG"/>
      <sheetName val="PolíticasMIPG"/>
      <sheetName val="Proyectos"/>
      <sheetName val="Planes612"/>
      <sheetName val="Dependencias"/>
      <sheetName val="TipoIndicador"/>
      <sheetName val="Frecuencia"/>
    </sheetNames>
    <sheetDataSet>
      <sheetData sheetId="0"/>
      <sheetData sheetId="1"/>
      <sheetData sheetId="2">
        <row r="2">
          <cell r="B2" t="str">
            <v>OE_1</v>
          </cell>
          <cell r="C2" t="str">
            <v>Organizar e implementar la gestión del conocimiento y la innovación mediante la identificación, documentación y transferencia de conocimientos tácitos y explícitos de la entidad y en relación con los grupos de valor con el fin de lograr una gestión institucional orientada hacia la generación de valor público</v>
          </cell>
        </row>
        <row r="3">
          <cell r="B3" t="str">
            <v>OE_2</v>
          </cell>
          <cell r="C3" t="str">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ell>
        </row>
        <row r="4">
          <cell r="B4" t="str">
            <v>OE_3</v>
          </cell>
          <cell r="C4" t="str">
            <v>Modernizar la inspección, vigilancia y control a través de la identificación y aplicación de buenas prácticas y acciones de mejora del modelo de supervisión con el propósito de incrementar la estabilidad, seguridad y confianza del sistema de subsidio familiar</v>
          </cell>
        </row>
        <row r="5">
          <cell r="B5" t="str">
            <v>OE_4</v>
          </cell>
          <cell r="C5" t="str">
            <v>Contribuir con una mayor utilización, apropiación de los beneficios que ofrece el sistema de subsidio familiar mediante mecanismos de promoción, interacción, socialización y participación ciudadana para generar valor público</v>
          </cell>
        </row>
      </sheetData>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ssf.gov.co/transparencia/presupuesto/informacion-financiera/estados-financieros" TargetMode="External"/><Relationship Id="rId13" Type="http://schemas.openxmlformats.org/officeDocument/2006/relationships/vmlDrawing" Target="../drawings/vmlDrawing1.vml"/><Relationship Id="rId3" Type="http://schemas.openxmlformats.org/officeDocument/2006/relationships/hyperlink" Target="https://www.ssf.gov.co/informes-de-satisfacci%C3%B3n" TargetMode="External"/><Relationship Id="rId7" Type="http://schemas.openxmlformats.org/officeDocument/2006/relationships/hyperlink" Target="https://www.ssf.gov.co/transparencia/planeacion/politicas-lineamientos-y-manuales/planes/plan-anual-de-adquisiciones/seguimiento-al-plan-anual-de-adquisiciones" TargetMode="External"/><Relationship Id="rId12" Type="http://schemas.openxmlformats.org/officeDocument/2006/relationships/drawing" Target="../drawings/drawing1.xml"/><Relationship Id="rId2" Type="http://schemas.openxmlformats.org/officeDocument/2006/relationships/hyperlink" Target="https://www.ssf.gov.co/atencion-al-ciudadano/comite-de-atencion-e-interaccion-con-el-ciudadano/actas" TargetMode="External"/><Relationship Id="rId1" Type="http://schemas.openxmlformats.org/officeDocument/2006/relationships/hyperlink" Target="https://www.ssf.gov.co/transparencia/instrumentos-de-gestion-e-informacion-publica/informe-de-peticiones-quejas-reclamos-denuncias-y-solicitudes-de-acceso-a-la-informacion/informes-de-pqrs" TargetMode="External"/><Relationship Id="rId6" Type="http://schemas.openxmlformats.org/officeDocument/2006/relationships/hyperlink" Target="https://www.facebook.com/SuperSubsidio/videos/484796572625053/" TargetMode="External"/><Relationship Id="rId11" Type="http://schemas.openxmlformats.org/officeDocument/2006/relationships/printerSettings" Target="../printerSettings/printerSettings1.bin"/><Relationship Id="rId5" Type="http://schemas.openxmlformats.org/officeDocument/2006/relationships/hyperlink" Target="https://powerva.microsoft.com/canvas?cci_bot_id=0237b252-5625-4a75-84de-583ca22e7cf0&amp;cci_tenant_id=a9a60444-1997-4476-bbcc-dc5ac6cb2b70" TargetMode="External"/><Relationship Id="rId10" Type="http://schemas.openxmlformats.org/officeDocument/2006/relationships/hyperlink" Target="https://www.ssf.gov.co/transparencia/planeacion/politicas-lineamientos-y-manuales/planes/plan-anticorrupcion-y-de-atencion-al-ciudadano" TargetMode="External"/><Relationship Id="rId4" Type="http://schemas.openxmlformats.org/officeDocument/2006/relationships/hyperlink" Target="https://www.ssf.gov.co/c%C3%A1psulas-ciudadanas" TargetMode="External"/><Relationship Id="rId9" Type="http://schemas.openxmlformats.org/officeDocument/2006/relationships/hyperlink" Target="https://www.ssf.gov.co/transparencia/presupuesto/ejecucion-presupuestal-historica-anual/presupuesto-de-gastos" TargetMode="External"/><Relationship Id="rId1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39997558519241921"/>
  </sheetPr>
  <dimension ref="A1:AB117"/>
  <sheetViews>
    <sheetView showGridLines="0" tabSelected="1" topLeftCell="A4" zoomScale="70" zoomScaleNormal="70" workbookViewId="0">
      <pane ySplit="4" topLeftCell="A8" activePane="bottomLeft" state="frozen"/>
      <selection activeCell="O4" sqref="O4"/>
      <selection pane="bottomLeft" activeCell="A5" sqref="A5"/>
    </sheetView>
  </sheetViews>
  <sheetFormatPr defaultColWidth="11.42578125" defaultRowHeight="15" outlineLevelCol="1" x14ac:dyDescent="0.25"/>
  <cols>
    <col min="1" max="1" width="9.7109375" style="21" customWidth="1"/>
    <col min="2" max="2" width="33.7109375" style="21" customWidth="1" outlineLevel="1"/>
    <col min="3" max="3" width="14.42578125" style="21" customWidth="1" outlineLevel="1"/>
    <col min="4" max="5" width="33.7109375" style="21" customWidth="1" outlineLevel="1"/>
    <col min="6" max="6" width="34.28515625" style="21" customWidth="1" outlineLevel="1"/>
    <col min="7" max="7" width="33.7109375" style="21" customWidth="1" outlineLevel="1"/>
    <col min="8" max="10" width="33.7109375" style="21" customWidth="1"/>
    <col min="11" max="11" width="20.85546875" style="22" bestFit="1" customWidth="1"/>
    <col min="12" max="12" width="24.7109375" style="22" bestFit="1" customWidth="1"/>
    <col min="13" max="14" width="33.7109375" style="24" customWidth="1"/>
    <col min="15" max="15" width="20.7109375" style="21" customWidth="1"/>
    <col min="16" max="16" width="20.7109375" style="22" customWidth="1"/>
    <col min="17" max="17" width="20.7109375" style="21" customWidth="1"/>
    <col min="18" max="18" width="33.7109375" style="21" customWidth="1"/>
    <col min="19" max="19" width="19.7109375" style="21" customWidth="1"/>
    <col min="20" max="20" width="33.7109375" style="21" customWidth="1"/>
    <col min="21" max="21" width="25.7109375" style="28" customWidth="1"/>
    <col min="22" max="22" width="46.7109375" style="21" customWidth="1"/>
    <col min="23" max="23" width="162.5703125" style="21" customWidth="1"/>
    <col min="24" max="24" width="23.140625" style="46" customWidth="1"/>
    <col min="25" max="25" width="21" style="47" customWidth="1"/>
    <col min="26" max="26" width="72.85546875" style="21" customWidth="1"/>
    <col min="27" max="27" width="31.5703125" style="21" customWidth="1"/>
    <col min="28" max="28" width="18.5703125" style="21" hidden="1" customWidth="1"/>
    <col min="29" max="16384" width="11.42578125" style="21"/>
  </cols>
  <sheetData>
    <row r="1" spans="1:27" x14ac:dyDescent="0.25">
      <c r="A1" s="19"/>
      <c r="B1" s="19"/>
      <c r="C1" s="19"/>
      <c r="D1" s="19"/>
      <c r="E1" s="19"/>
      <c r="F1" s="19"/>
      <c r="G1" s="19"/>
      <c r="H1" s="19"/>
      <c r="I1" s="19"/>
      <c r="J1" s="19"/>
      <c r="K1" s="20"/>
      <c r="L1" s="20"/>
      <c r="M1" s="23"/>
      <c r="N1" s="23"/>
      <c r="O1" s="19"/>
      <c r="P1" s="20"/>
      <c r="Q1" s="19"/>
      <c r="R1" s="19"/>
      <c r="S1" s="19"/>
      <c r="T1" s="19"/>
      <c r="U1" s="27"/>
      <c r="V1" s="19"/>
    </row>
    <row r="2" spans="1:27" ht="26.25" x14ac:dyDescent="0.25">
      <c r="A2" s="136" t="s">
        <v>222</v>
      </c>
      <c r="B2" s="137"/>
      <c r="C2" s="137"/>
      <c r="D2" s="137"/>
      <c r="E2" s="137"/>
      <c r="F2" s="137"/>
      <c r="G2" s="137"/>
      <c r="H2" s="137"/>
      <c r="I2" s="137"/>
      <c r="J2" s="137"/>
      <c r="K2" s="137"/>
      <c r="L2" s="137"/>
      <c r="M2" s="136"/>
      <c r="N2" s="136"/>
      <c r="O2" s="137"/>
      <c r="P2" s="137"/>
      <c r="Q2" s="137"/>
      <c r="R2" s="137"/>
      <c r="S2" s="137"/>
      <c r="T2" s="137"/>
      <c r="U2" s="137"/>
      <c r="V2" s="137"/>
    </row>
    <row r="4" spans="1:27" ht="127.5" customHeight="1" x14ac:dyDescent="0.25">
      <c r="A4" s="21" t="s">
        <v>220</v>
      </c>
      <c r="E4" s="153" t="s">
        <v>546</v>
      </c>
      <c r="F4" s="154"/>
      <c r="G4" s="154"/>
      <c r="H4" s="154"/>
      <c r="I4" s="154"/>
      <c r="J4" s="154"/>
      <c r="K4" s="154"/>
      <c r="L4" s="154"/>
      <c r="M4" s="154"/>
      <c r="N4" s="154"/>
      <c r="O4" s="154"/>
      <c r="P4" s="154"/>
      <c r="Q4" s="154"/>
      <c r="R4" s="154"/>
      <c r="S4" s="154"/>
      <c r="T4" s="25"/>
      <c r="V4" s="26"/>
    </row>
    <row r="5" spans="1:27" ht="27" thickBot="1" x14ac:dyDescent="0.3">
      <c r="A5" s="40" t="s">
        <v>599</v>
      </c>
      <c r="E5" s="31"/>
      <c r="F5" s="32"/>
      <c r="G5" s="32"/>
      <c r="H5" s="32"/>
      <c r="I5" s="32"/>
      <c r="J5" s="32"/>
      <c r="K5" s="32"/>
      <c r="L5" s="32"/>
      <c r="M5" s="32"/>
      <c r="N5" s="32"/>
      <c r="O5" s="32"/>
      <c r="P5" s="32"/>
      <c r="Q5" s="32"/>
      <c r="R5" s="32"/>
      <c r="S5" s="32"/>
      <c r="T5" s="25"/>
      <c r="V5" s="26"/>
    </row>
    <row r="6" spans="1:27" ht="16.5" thickBot="1" x14ac:dyDescent="0.3">
      <c r="A6" s="144" t="s">
        <v>144</v>
      </c>
      <c r="B6" s="138" t="s">
        <v>224</v>
      </c>
      <c r="C6" s="139"/>
      <c r="D6" s="139"/>
      <c r="E6" s="139"/>
      <c r="F6" s="139"/>
      <c r="G6" s="140"/>
      <c r="H6" s="150" t="s">
        <v>225</v>
      </c>
      <c r="I6" s="151"/>
      <c r="J6" s="151"/>
      <c r="K6" s="151"/>
      <c r="L6" s="151"/>
      <c r="M6" s="152"/>
      <c r="N6" s="141" t="s">
        <v>226</v>
      </c>
      <c r="O6" s="142"/>
      <c r="P6" s="142"/>
      <c r="Q6" s="142"/>
      <c r="R6" s="142"/>
      <c r="S6" s="143"/>
      <c r="T6" s="148" t="s">
        <v>221</v>
      </c>
      <c r="U6" s="149"/>
      <c r="V6" s="146" t="s">
        <v>0</v>
      </c>
      <c r="W6" s="132" t="s">
        <v>605</v>
      </c>
      <c r="X6" s="133"/>
      <c r="Y6" s="134"/>
      <c r="Z6" s="134"/>
      <c r="AA6" s="135"/>
    </row>
    <row r="7" spans="1:27" ht="48" thickBot="1" x14ac:dyDescent="0.3">
      <c r="A7" s="145"/>
      <c r="B7" s="38" t="s">
        <v>51</v>
      </c>
      <c r="C7" s="39" t="s">
        <v>139</v>
      </c>
      <c r="D7" s="39" t="s">
        <v>28</v>
      </c>
      <c r="E7" s="39" t="s">
        <v>142</v>
      </c>
      <c r="F7" s="39" t="s">
        <v>52</v>
      </c>
      <c r="G7" s="39" t="s">
        <v>223</v>
      </c>
      <c r="H7" s="36" t="s">
        <v>586</v>
      </c>
      <c r="I7" s="37" t="s">
        <v>585</v>
      </c>
      <c r="J7" s="37" t="s">
        <v>160</v>
      </c>
      <c r="K7" s="36" t="s">
        <v>158</v>
      </c>
      <c r="L7" s="36" t="s">
        <v>159</v>
      </c>
      <c r="M7" s="36" t="s">
        <v>162</v>
      </c>
      <c r="N7" s="35" t="s">
        <v>161</v>
      </c>
      <c r="O7" s="35" t="s">
        <v>1</v>
      </c>
      <c r="P7" s="35" t="s">
        <v>200</v>
      </c>
      <c r="Q7" s="35" t="s">
        <v>199</v>
      </c>
      <c r="R7" s="35" t="s">
        <v>164</v>
      </c>
      <c r="S7" s="35" t="s">
        <v>149</v>
      </c>
      <c r="T7" s="33" t="s">
        <v>140</v>
      </c>
      <c r="U7" s="34" t="s">
        <v>167</v>
      </c>
      <c r="V7" s="147"/>
      <c r="W7" s="41" t="s">
        <v>600</v>
      </c>
      <c r="X7" s="42" t="s">
        <v>601</v>
      </c>
      <c r="Y7" s="42" t="s">
        <v>602</v>
      </c>
      <c r="Z7" s="41" t="s">
        <v>603</v>
      </c>
      <c r="AA7" s="41" t="s">
        <v>604</v>
      </c>
    </row>
    <row r="8" spans="1:27" s="30" customFormat="1" ht="156.75" x14ac:dyDescent="0.25">
      <c r="A8" s="91">
        <v>1</v>
      </c>
      <c r="B8" s="87" t="s">
        <v>184</v>
      </c>
      <c r="C8" s="92" t="s">
        <v>109</v>
      </c>
      <c r="D8" s="87" t="str">
        <f>IFERROR(+VLOOKUP($C8,Objetivos!$B$2:$C$5,2,FALSE),"")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8" s="87" t="s">
        <v>178</v>
      </c>
      <c r="F8" s="87" t="s">
        <v>66</v>
      </c>
      <c r="G8" s="93" t="s">
        <v>47</v>
      </c>
      <c r="H8" s="87" t="s">
        <v>54</v>
      </c>
      <c r="I8" s="87" t="s">
        <v>3</v>
      </c>
      <c r="J8" s="87" t="s">
        <v>851</v>
      </c>
      <c r="K8" s="94">
        <v>44216</v>
      </c>
      <c r="L8" s="94">
        <v>44550</v>
      </c>
      <c r="M8" s="87" t="s">
        <v>852</v>
      </c>
      <c r="N8" s="87" t="s">
        <v>168</v>
      </c>
      <c r="O8" s="92" t="s">
        <v>169</v>
      </c>
      <c r="P8" s="91">
        <v>1</v>
      </c>
      <c r="Q8" s="92" t="s">
        <v>145</v>
      </c>
      <c r="R8" s="87" t="s">
        <v>170</v>
      </c>
      <c r="S8" s="92" t="s">
        <v>152</v>
      </c>
      <c r="T8" s="87" t="s">
        <v>166</v>
      </c>
      <c r="U8" s="95">
        <v>80000000</v>
      </c>
      <c r="V8" s="87" t="s">
        <v>219</v>
      </c>
      <c r="W8" s="48" t="s">
        <v>825</v>
      </c>
      <c r="X8" s="49" t="s">
        <v>53</v>
      </c>
      <c r="Y8" s="49">
        <v>0</v>
      </c>
      <c r="Z8" s="48" t="s">
        <v>826</v>
      </c>
      <c r="AA8" s="48" t="s">
        <v>827</v>
      </c>
    </row>
    <row r="9" spans="1:27" s="30" customFormat="1" ht="156.75" x14ac:dyDescent="0.25">
      <c r="A9" s="57">
        <v>2</v>
      </c>
      <c r="B9" s="56" t="s">
        <v>184</v>
      </c>
      <c r="C9" s="63" t="s">
        <v>109</v>
      </c>
      <c r="D9" s="56" t="str">
        <f>IFERROR(+VLOOKUP($C9,Objetivos!$B$2:$C$5,2,FALSE),"")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9" s="56" t="s">
        <v>178</v>
      </c>
      <c r="F9" s="56" t="s">
        <v>66</v>
      </c>
      <c r="G9" s="56" t="s">
        <v>34</v>
      </c>
      <c r="H9" s="56" t="s">
        <v>54</v>
      </c>
      <c r="I9" s="56" t="s">
        <v>3</v>
      </c>
      <c r="J9" s="56" t="s">
        <v>853</v>
      </c>
      <c r="K9" s="96">
        <v>44216</v>
      </c>
      <c r="L9" s="96">
        <v>44550</v>
      </c>
      <c r="M9" s="56" t="s">
        <v>204</v>
      </c>
      <c r="N9" s="56" t="s">
        <v>203</v>
      </c>
      <c r="O9" s="56" t="s">
        <v>169</v>
      </c>
      <c r="P9" s="54">
        <v>1</v>
      </c>
      <c r="Q9" s="56" t="s">
        <v>146</v>
      </c>
      <c r="R9" s="56" t="s">
        <v>171</v>
      </c>
      <c r="S9" s="56" t="s">
        <v>152</v>
      </c>
      <c r="T9" s="56" t="s">
        <v>166</v>
      </c>
      <c r="U9" s="90">
        <v>80000000</v>
      </c>
      <c r="V9" s="56" t="s">
        <v>97</v>
      </c>
      <c r="W9" s="48" t="s">
        <v>625</v>
      </c>
      <c r="X9" s="49" t="s">
        <v>53</v>
      </c>
      <c r="Y9" s="50">
        <v>3500007</v>
      </c>
      <c r="Z9" s="48" t="s">
        <v>627</v>
      </c>
      <c r="AA9" s="48" t="s">
        <v>626</v>
      </c>
    </row>
    <row r="10" spans="1:27" s="30" customFormat="1" ht="156.75" x14ac:dyDescent="0.25">
      <c r="A10" s="91">
        <v>3</v>
      </c>
      <c r="B10" s="56" t="s">
        <v>184</v>
      </c>
      <c r="C10" s="63" t="s">
        <v>109</v>
      </c>
      <c r="D10" s="56" t="str">
        <f>IFERROR(+VLOOKUP($C10,Objetivos!$B$2:$C$5,2,FALSE),"")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0" s="56" t="s">
        <v>178</v>
      </c>
      <c r="F10" s="56" t="s">
        <v>66</v>
      </c>
      <c r="G10" s="56" t="s">
        <v>31</v>
      </c>
      <c r="H10" s="56" t="s">
        <v>54</v>
      </c>
      <c r="I10" s="56" t="s">
        <v>3</v>
      </c>
      <c r="J10" s="56" t="s">
        <v>854</v>
      </c>
      <c r="K10" s="96">
        <v>44198</v>
      </c>
      <c r="L10" s="96">
        <v>44561</v>
      </c>
      <c r="M10" s="56" t="s">
        <v>207</v>
      </c>
      <c r="N10" s="56" t="s">
        <v>208</v>
      </c>
      <c r="O10" s="56" t="s">
        <v>163</v>
      </c>
      <c r="P10" s="75">
        <v>1</v>
      </c>
      <c r="Q10" s="56" t="s">
        <v>146</v>
      </c>
      <c r="R10" s="56" t="s">
        <v>201</v>
      </c>
      <c r="S10" s="56" t="s">
        <v>157</v>
      </c>
      <c r="T10" s="56" t="s">
        <v>165</v>
      </c>
      <c r="U10" s="90">
        <v>0</v>
      </c>
      <c r="V10" s="56" t="s">
        <v>97</v>
      </c>
      <c r="W10" s="48" t="s">
        <v>610</v>
      </c>
      <c r="X10" s="51">
        <v>1</v>
      </c>
      <c r="Y10" s="49" t="s">
        <v>53</v>
      </c>
      <c r="Z10" s="48" t="s">
        <v>611</v>
      </c>
      <c r="AA10" s="48" t="s">
        <v>612</v>
      </c>
    </row>
    <row r="11" spans="1:27" s="30" customFormat="1" ht="171" x14ac:dyDescent="0.25">
      <c r="A11" s="57">
        <v>4</v>
      </c>
      <c r="B11" s="56" t="s">
        <v>184</v>
      </c>
      <c r="C11" s="63" t="s">
        <v>109</v>
      </c>
      <c r="D11" s="56" t="str">
        <f>IFERROR(+VLOOKUP($C11,Objetivos!$B$2:$C$5,2,FALSE),"")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1" s="56" t="s">
        <v>178</v>
      </c>
      <c r="F11" s="56" t="s">
        <v>66</v>
      </c>
      <c r="G11" s="56" t="s">
        <v>31</v>
      </c>
      <c r="H11" s="56" t="s">
        <v>54</v>
      </c>
      <c r="I11" s="56" t="s">
        <v>3</v>
      </c>
      <c r="J11" s="56" t="s">
        <v>855</v>
      </c>
      <c r="K11" s="96">
        <v>44228</v>
      </c>
      <c r="L11" s="96">
        <v>44377</v>
      </c>
      <c r="M11" s="56" t="s">
        <v>172</v>
      </c>
      <c r="N11" s="56" t="s">
        <v>240</v>
      </c>
      <c r="O11" s="56" t="s">
        <v>169</v>
      </c>
      <c r="P11" s="54">
        <v>1</v>
      </c>
      <c r="Q11" s="56" t="s">
        <v>146</v>
      </c>
      <c r="R11" s="56" t="s">
        <v>173</v>
      </c>
      <c r="S11" s="56" t="s">
        <v>150</v>
      </c>
      <c r="T11" s="56" t="s">
        <v>165</v>
      </c>
      <c r="U11" s="90">
        <v>0</v>
      </c>
      <c r="V11" s="56" t="s">
        <v>53</v>
      </c>
      <c r="W11" s="48" t="s">
        <v>613</v>
      </c>
      <c r="X11" s="49">
        <v>1</v>
      </c>
      <c r="Y11" s="49" t="s">
        <v>53</v>
      </c>
      <c r="Z11" s="48" t="s">
        <v>614</v>
      </c>
      <c r="AA11" s="48" t="s">
        <v>615</v>
      </c>
    </row>
    <row r="12" spans="1:27" s="30" customFormat="1" ht="313.5" x14ac:dyDescent="0.25">
      <c r="A12" s="91">
        <v>5</v>
      </c>
      <c r="B12" s="56" t="s">
        <v>184</v>
      </c>
      <c r="C12" s="63" t="s">
        <v>109</v>
      </c>
      <c r="D12" s="56" t="str">
        <f>IFERROR(+VLOOKUP($C12,Objetivos!$B$2:$C$5,2,FALSE),"")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2" s="56" t="s">
        <v>178</v>
      </c>
      <c r="F12" s="56" t="s">
        <v>68</v>
      </c>
      <c r="G12" s="56" t="s">
        <v>38</v>
      </c>
      <c r="H12" s="56" t="s">
        <v>54</v>
      </c>
      <c r="I12" s="56" t="s">
        <v>3</v>
      </c>
      <c r="J12" s="56" t="s">
        <v>856</v>
      </c>
      <c r="K12" s="96">
        <v>44216</v>
      </c>
      <c r="L12" s="96">
        <v>44550</v>
      </c>
      <c r="M12" s="56" t="s">
        <v>241</v>
      </c>
      <c r="N12" s="56" t="s">
        <v>242</v>
      </c>
      <c r="O12" s="56" t="s">
        <v>169</v>
      </c>
      <c r="P12" s="54">
        <v>1</v>
      </c>
      <c r="Q12" s="56" t="s">
        <v>146</v>
      </c>
      <c r="R12" s="56" t="s">
        <v>227</v>
      </c>
      <c r="S12" s="56" t="s">
        <v>152</v>
      </c>
      <c r="T12" s="56" t="s">
        <v>166</v>
      </c>
      <c r="U12" s="90">
        <f>88000000+6995644+88000000</f>
        <v>182995644</v>
      </c>
      <c r="V12" s="56" t="s">
        <v>213</v>
      </c>
      <c r="W12" s="48" t="s">
        <v>616</v>
      </c>
      <c r="X12" s="49" t="s">
        <v>53</v>
      </c>
      <c r="Y12" s="52">
        <v>50281075</v>
      </c>
      <c r="Z12" s="53" t="s">
        <v>617</v>
      </c>
      <c r="AA12" s="53" t="s">
        <v>618</v>
      </c>
    </row>
    <row r="13" spans="1:27" s="18" customFormat="1" ht="156.75" x14ac:dyDescent="0.25">
      <c r="A13" s="57">
        <v>6</v>
      </c>
      <c r="B13" s="56" t="s">
        <v>184</v>
      </c>
      <c r="C13" s="72" t="s">
        <v>109</v>
      </c>
      <c r="D13" s="62" t="str">
        <f>IFERROR(+VLOOKUP($C13,Objetivos!$B$2:$C$5,2,FALSE),"")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3" s="62" t="s">
        <v>178</v>
      </c>
      <c r="F13" s="62" t="s">
        <v>68</v>
      </c>
      <c r="G13" s="62" t="s">
        <v>47</v>
      </c>
      <c r="H13" s="56" t="s">
        <v>54</v>
      </c>
      <c r="I13" s="62" t="s">
        <v>3</v>
      </c>
      <c r="J13" s="62" t="s">
        <v>857</v>
      </c>
      <c r="K13" s="96">
        <v>44198</v>
      </c>
      <c r="L13" s="96">
        <v>44561</v>
      </c>
      <c r="M13" s="62" t="s">
        <v>209</v>
      </c>
      <c r="N13" s="62" t="s">
        <v>210</v>
      </c>
      <c r="O13" s="62" t="s">
        <v>169</v>
      </c>
      <c r="P13" s="54">
        <v>1</v>
      </c>
      <c r="Q13" s="62" t="s">
        <v>146</v>
      </c>
      <c r="R13" s="62" t="s">
        <v>211</v>
      </c>
      <c r="S13" s="62" t="s">
        <v>152</v>
      </c>
      <c r="T13" s="56" t="s">
        <v>165</v>
      </c>
      <c r="U13" s="90">
        <v>0</v>
      </c>
      <c r="V13" s="56" t="s">
        <v>217</v>
      </c>
      <c r="W13" s="48" t="s">
        <v>828</v>
      </c>
      <c r="X13" s="49" t="s">
        <v>53</v>
      </c>
      <c r="Y13" s="49" t="s">
        <v>53</v>
      </c>
      <c r="Z13" s="53" t="s">
        <v>829</v>
      </c>
      <c r="AA13" s="54" t="s">
        <v>827</v>
      </c>
    </row>
    <row r="14" spans="1:27" s="30" customFormat="1" ht="156.75" x14ac:dyDescent="0.25">
      <c r="A14" s="91">
        <v>7</v>
      </c>
      <c r="B14" s="56" t="s">
        <v>184</v>
      </c>
      <c r="C14" s="63" t="s">
        <v>109</v>
      </c>
      <c r="D14" s="56" t="str">
        <f>IFERROR(+VLOOKUP($C14,Objetivos!$B$2:$C$5,2,FALSE),"")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4" s="56" t="s">
        <v>178</v>
      </c>
      <c r="F14" s="56" t="s">
        <v>85</v>
      </c>
      <c r="G14" s="56" t="s">
        <v>48</v>
      </c>
      <c r="H14" s="56" t="s">
        <v>54</v>
      </c>
      <c r="I14" s="56" t="s">
        <v>3</v>
      </c>
      <c r="J14" s="56" t="s">
        <v>858</v>
      </c>
      <c r="K14" s="96">
        <v>44198</v>
      </c>
      <c r="L14" s="96">
        <v>44561</v>
      </c>
      <c r="M14" s="56" t="s">
        <v>206</v>
      </c>
      <c r="N14" s="56" t="s">
        <v>212</v>
      </c>
      <c r="O14" s="56" t="s">
        <v>169</v>
      </c>
      <c r="P14" s="54">
        <v>1</v>
      </c>
      <c r="Q14" s="56" t="s">
        <v>145</v>
      </c>
      <c r="R14" s="56" t="s">
        <v>205</v>
      </c>
      <c r="S14" s="56" t="s">
        <v>152</v>
      </c>
      <c r="T14" s="56" t="s">
        <v>165</v>
      </c>
      <c r="U14" s="90">
        <v>0</v>
      </c>
      <c r="V14" s="56" t="s">
        <v>218</v>
      </c>
      <c r="W14" s="48" t="s">
        <v>619</v>
      </c>
      <c r="X14" s="49" t="s">
        <v>53</v>
      </c>
      <c r="Y14" s="49" t="s">
        <v>53</v>
      </c>
      <c r="Z14" s="48" t="s">
        <v>620</v>
      </c>
      <c r="AA14" s="53" t="s">
        <v>621</v>
      </c>
    </row>
    <row r="15" spans="1:27" s="17" customFormat="1" ht="409.5" customHeight="1" x14ac:dyDescent="0.25">
      <c r="A15" s="57">
        <v>8</v>
      </c>
      <c r="B15" s="56" t="s">
        <v>184</v>
      </c>
      <c r="C15" s="63" t="s">
        <v>109</v>
      </c>
      <c r="D15" s="56" t="s">
        <v>81</v>
      </c>
      <c r="E15" s="56" t="s">
        <v>178</v>
      </c>
      <c r="F15" s="56" t="s">
        <v>68</v>
      </c>
      <c r="G15" s="56" t="s">
        <v>34</v>
      </c>
      <c r="H15" s="56" t="s">
        <v>54</v>
      </c>
      <c r="I15" s="56" t="s">
        <v>3</v>
      </c>
      <c r="J15" s="56" t="s">
        <v>859</v>
      </c>
      <c r="K15" s="96">
        <v>44198</v>
      </c>
      <c r="L15" s="96">
        <v>44560</v>
      </c>
      <c r="M15" s="56" t="s">
        <v>214</v>
      </c>
      <c r="N15" s="56" t="s">
        <v>215</v>
      </c>
      <c r="O15" s="56" t="s">
        <v>163</v>
      </c>
      <c r="P15" s="75">
        <v>1</v>
      </c>
      <c r="Q15" s="56" t="s">
        <v>146</v>
      </c>
      <c r="R15" s="56" t="s">
        <v>216</v>
      </c>
      <c r="S15" s="56" t="s">
        <v>151</v>
      </c>
      <c r="T15" s="56" t="s">
        <v>141</v>
      </c>
      <c r="U15" s="90" t="s">
        <v>53</v>
      </c>
      <c r="V15" s="56" t="s">
        <v>213</v>
      </c>
      <c r="W15" s="48" t="s">
        <v>624</v>
      </c>
      <c r="X15" s="55">
        <f>100%</f>
        <v>1</v>
      </c>
      <c r="Y15" s="49" t="s">
        <v>53</v>
      </c>
      <c r="Z15" s="56" t="s">
        <v>622</v>
      </c>
      <c r="AA15" s="57" t="s">
        <v>612</v>
      </c>
    </row>
    <row r="16" spans="1:27" s="30" customFormat="1" ht="409.5" x14ac:dyDescent="0.25">
      <c r="A16" s="91">
        <v>9</v>
      </c>
      <c r="B16" s="56" t="s">
        <v>184</v>
      </c>
      <c r="C16" s="63" t="s">
        <v>109</v>
      </c>
      <c r="D16" s="56" t="str">
        <f>IFERROR(+VLOOKUP($C16,Objetivos!$B$2:$C$5,2,FALSE),"")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6" s="56" t="s">
        <v>178</v>
      </c>
      <c r="F16" s="56" t="s">
        <v>86</v>
      </c>
      <c r="G16" s="56" t="s">
        <v>42</v>
      </c>
      <c r="H16" s="56" t="s">
        <v>54</v>
      </c>
      <c r="I16" s="56" t="s">
        <v>3</v>
      </c>
      <c r="J16" s="56" t="s">
        <v>243</v>
      </c>
      <c r="K16" s="96">
        <v>44287</v>
      </c>
      <c r="L16" s="96">
        <v>44561</v>
      </c>
      <c r="M16" s="56" t="s">
        <v>228</v>
      </c>
      <c r="N16" s="56" t="s">
        <v>230</v>
      </c>
      <c r="O16" s="56" t="s">
        <v>169</v>
      </c>
      <c r="P16" s="54">
        <v>2</v>
      </c>
      <c r="Q16" s="56" t="s">
        <v>146</v>
      </c>
      <c r="R16" s="56" t="s">
        <v>229</v>
      </c>
      <c r="S16" s="56" t="s">
        <v>150</v>
      </c>
      <c r="T16" s="56" t="s">
        <v>166</v>
      </c>
      <c r="U16" s="90">
        <v>80000000</v>
      </c>
      <c r="V16" s="56" t="s">
        <v>213</v>
      </c>
      <c r="W16" s="48" t="s">
        <v>872</v>
      </c>
      <c r="X16" s="49">
        <v>1</v>
      </c>
      <c r="Y16" s="50">
        <f>27466667+3614867</f>
        <v>31081534</v>
      </c>
      <c r="Z16" s="56" t="s">
        <v>833</v>
      </c>
      <c r="AA16" s="58" t="s">
        <v>812</v>
      </c>
    </row>
    <row r="17" spans="1:28" s="30" customFormat="1" ht="156.75" x14ac:dyDescent="0.25">
      <c r="A17" s="57">
        <v>10</v>
      </c>
      <c r="B17" s="56" t="s">
        <v>184</v>
      </c>
      <c r="C17" s="63" t="s">
        <v>109</v>
      </c>
      <c r="D17" s="56" t="str">
        <f>IFERROR(+VLOOKUP($C17,Objetivos!$B$2:$C$5,2,FALSE),"")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7" s="56" t="s">
        <v>178</v>
      </c>
      <c r="F17" s="56" t="s">
        <v>87</v>
      </c>
      <c r="G17" s="56" t="s">
        <v>35</v>
      </c>
      <c r="H17" s="56" t="s">
        <v>54</v>
      </c>
      <c r="I17" s="56" t="s">
        <v>3</v>
      </c>
      <c r="J17" s="56" t="s">
        <v>860</v>
      </c>
      <c r="K17" s="96">
        <v>44216</v>
      </c>
      <c r="L17" s="96">
        <v>44550</v>
      </c>
      <c r="M17" s="56" t="s">
        <v>245</v>
      </c>
      <c r="N17" s="56" t="s">
        <v>231</v>
      </c>
      <c r="O17" s="56" t="s">
        <v>163</v>
      </c>
      <c r="P17" s="75">
        <v>1</v>
      </c>
      <c r="Q17" s="56" t="s">
        <v>145</v>
      </c>
      <c r="R17" s="56" t="s">
        <v>861</v>
      </c>
      <c r="S17" s="56" t="s">
        <v>151</v>
      </c>
      <c r="T17" s="56" t="s">
        <v>202</v>
      </c>
      <c r="U17" s="90">
        <v>88000000</v>
      </c>
      <c r="V17" s="56" t="s">
        <v>217</v>
      </c>
      <c r="W17" s="48" t="s">
        <v>608</v>
      </c>
      <c r="X17" s="59">
        <v>0.74</v>
      </c>
      <c r="Y17" s="60">
        <v>26164575</v>
      </c>
      <c r="Z17" s="53" t="s">
        <v>609</v>
      </c>
      <c r="AA17" s="61" t="s">
        <v>607</v>
      </c>
    </row>
    <row r="18" spans="1:28" s="30" customFormat="1" ht="171" x14ac:dyDescent="0.25">
      <c r="A18" s="91">
        <v>11</v>
      </c>
      <c r="B18" s="56" t="s">
        <v>184</v>
      </c>
      <c r="C18" s="63" t="s">
        <v>109</v>
      </c>
      <c r="D18" s="56" t="str">
        <f>IFERROR(+VLOOKUP($C18,Objetivos!$B$2:$C$5,2,FALSE),"")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8" s="56" t="s">
        <v>178</v>
      </c>
      <c r="F18" s="56" t="s">
        <v>66</v>
      </c>
      <c r="G18" s="56" t="s">
        <v>37</v>
      </c>
      <c r="H18" s="56" t="s">
        <v>54</v>
      </c>
      <c r="I18" s="56" t="s">
        <v>3</v>
      </c>
      <c r="J18" s="56" t="s">
        <v>862</v>
      </c>
      <c r="K18" s="96">
        <v>44216</v>
      </c>
      <c r="L18" s="96">
        <v>44550</v>
      </c>
      <c r="M18" s="56" t="s">
        <v>246</v>
      </c>
      <c r="N18" s="56" t="s">
        <v>232</v>
      </c>
      <c r="O18" s="56" t="s">
        <v>163</v>
      </c>
      <c r="P18" s="75">
        <v>1</v>
      </c>
      <c r="Q18" s="56" t="s">
        <v>145</v>
      </c>
      <c r="R18" s="56" t="s">
        <v>233</v>
      </c>
      <c r="S18" s="56" t="s">
        <v>151</v>
      </c>
      <c r="T18" s="56" t="s">
        <v>202</v>
      </c>
      <c r="U18" s="90">
        <v>0</v>
      </c>
      <c r="V18" s="56" t="s">
        <v>217</v>
      </c>
      <c r="W18" s="48" t="s">
        <v>796</v>
      </c>
      <c r="X18" s="59">
        <v>0.5</v>
      </c>
      <c r="Y18" s="49" t="s">
        <v>53</v>
      </c>
      <c r="Z18" s="53" t="s">
        <v>797</v>
      </c>
      <c r="AA18" s="61" t="s">
        <v>607</v>
      </c>
    </row>
    <row r="19" spans="1:28" s="17" customFormat="1" ht="199.5" x14ac:dyDescent="0.25">
      <c r="A19" s="57">
        <v>12</v>
      </c>
      <c r="B19" s="56" t="s">
        <v>184</v>
      </c>
      <c r="C19" s="63" t="s">
        <v>109</v>
      </c>
      <c r="D19" s="56" t="str">
        <f>IFERROR(+VLOOKUP($C19,Objetivos!$B$2:$C$5,2,FALSE),"")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9" s="56" t="s">
        <v>178</v>
      </c>
      <c r="F19" s="56" t="s">
        <v>66</v>
      </c>
      <c r="G19" s="56" t="s">
        <v>37</v>
      </c>
      <c r="H19" s="56" t="s">
        <v>54</v>
      </c>
      <c r="I19" s="56" t="s">
        <v>3</v>
      </c>
      <c r="J19" s="56" t="s">
        <v>244</v>
      </c>
      <c r="K19" s="96">
        <v>44216</v>
      </c>
      <c r="L19" s="96">
        <v>44550</v>
      </c>
      <c r="M19" s="56" t="s">
        <v>238</v>
      </c>
      <c r="N19" s="56" t="s">
        <v>239</v>
      </c>
      <c r="O19" s="56" t="s">
        <v>163</v>
      </c>
      <c r="P19" s="75">
        <v>1</v>
      </c>
      <c r="Q19" s="56" t="s">
        <v>146</v>
      </c>
      <c r="R19" s="56" t="s">
        <v>237</v>
      </c>
      <c r="S19" s="56" t="s">
        <v>151</v>
      </c>
      <c r="T19" s="56" t="s">
        <v>166</v>
      </c>
      <c r="U19" s="97">
        <v>0</v>
      </c>
      <c r="V19" s="56" t="s">
        <v>217</v>
      </c>
      <c r="W19" s="48" t="s">
        <v>873</v>
      </c>
      <c r="X19" s="54" t="s">
        <v>830</v>
      </c>
      <c r="Y19" s="54" t="s">
        <v>53</v>
      </c>
      <c r="Z19" s="62" t="s">
        <v>831</v>
      </c>
      <c r="AA19" s="54" t="s">
        <v>832</v>
      </c>
    </row>
    <row r="20" spans="1:28" s="17" customFormat="1" ht="156.75" x14ac:dyDescent="0.25">
      <c r="A20" s="91">
        <v>13</v>
      </c>
      <c r="B20" s="56" t="s">
        <v>184</v>
      </c>
      <c r="C20" s="63" t="s">
        <v>109</v>
      </c>
      <c r="D20" s="56" t="str">
        <f>IFERROR(+VLOOKUP($C20,[1]Objetivos!$B$2:$C$5,2,FALSE),"")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20" s="56" t="s">
        <v>178</v>
      </c>
      <c r="F20" s="56" t="s">
        <v>84</v>
      </c>
      <c r="G20" s="56" t="s">
        <v>34</v>
      </c>
      <c r="H20" s="56" t="s">
        <v>54</v>
      </c>
      <c r="I20" s="56" t="s">
        <v>2</v>
      </c>
      <c r="J20" s="56" t="s">
        <v>863</v>
      </c>
      <c r="K20" s="96">
        <v>44378</v>
      </c>
      <c r="L20" s="96">
        <v>44561</v>
      </c>
      <c r="M20" s="56" t="s">
        <v>234</v>
      </c>
      <c r="N20" s="56" t="s">
        <v>235</v>
      </c>
      <c r="O20" s="56" t="s">
        <v>169</v>
      </c>
      <c r="P20" s="54">
        <v>1</v>
      </c>
      <c r="Q20" s="56" t="s">
        <v>145</v>
      </c>
      <c r="R20" s="56" t="s">
        <v>236</v>
      </c>
      <c r="S20" s="56" t="s">
        <v>152</v>
      </c>
      <c r="T20" s="56" t="s">
        <v>165</v>
      </c>
      <c r="U20" s="98">
        <v>0</v>
      </c>
      <c r="V20" s="56" t="s">
        <v>213</v>
      </c>
      <c r="W20" s="48" t="s">
        <v>623</v>
      </c>
      <c r="X20" s="54" t="s">
        <v>53</v>
      </c>
      <c r="Y20" s="54" t="s">
        <v>53</v>
      </c>
      <c r="Z20" s="57"/>
      <c r="AA20" s="63" t="s">
        <v>612</v>
      </c>
    </row>
    <row r="21" spans="1:28" s="30" customFormat="1" ht="156.75" x14ac:dyDescent="0.25">
      <c r="A21" s="57">
        <v>14</v>
      </c>
      <c r="B21" s="48" t="s">
        <v>184</v>
      </c>
      <c r="C21" s="99" t="s">
        <v>109</v>
      </c>
      <c r="D21" s="48" t="str">
        <f>IFERROR(+VLOOKUP($C21,[2]Objetivos!$B$2:$C$5,2,FALSE),"")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21" s="48" t="s">
        <v>178</v>
      </c>
      <c r="F21" s="48" t="s">
        <v>87</v>
      </c>
      <c r="G21" s="48" t="s">
        <v>35</v>
      </c>
      <c r="H21" s="48" t="s">
        <v>57</v>
      </c>
      <c r="I21" s="48" t="s">
        <v>24</v>
      </c>
      <c r="J21" s="48" t="s">
        <v>249</v>
      </c>
      <c r="K21" s="100">
        <v>44228</v>
      </c>
      <c r="L21" s="101">
        <v>44545</v>
      </c>
      <c r="M21" s="48" t="s">
        <v>187</v>
      </c>
      <c r="N21" s="48" t="s">
        <v>188</v>
      </c>
      <c r="O21" s="99" t="s">
        <v>163</v>
      </c>
      <c r="P21" s="102">
        <v>1</v>
      </c>
      <c r="Q21" s="99" t="s">
        <v>146</v>
      </c>
      <c r="R21" s="48" t="s">
        <v>247</v>
      </c>
      <c r="S21" s="99" t="s">
        <v>151</v>
      </c>
      <c r="T21" s="48" t="s">
        <v>141</v>
      </c>
      <c r="U21" s="103" t="s">
        <v>186</v>
      </c>
      <c r="V21" s="104" t="s">
        <v>186</v>
      </c>
      <c r="W21" s="48" t="s">
        <v>647</v>
      </c>
      <c r="X21" s="49" t="s">
        <v>648</v>
      </c>
      <c r="Y21" s="105" t="s">
        <v>186</v>
      </c>
      <c r="Z21" s="49" t="s">
        <v>649</v>
      </c>
      <c r="AA21" s="49" t="s">
        <v>650</v>
      </c>
    </row>
    <row r="22" spans="1:28" s="30" customFormat="1" ht="156.75" x14ac:dyDescent="0.25">
      <c r="A22" s="91">
        <v>15</v>
      </c>
      <c r="B22" s="48" t="s">
        <v>184</v>
      </c>
      <c r="C22" s="99" t="s">
        <v>109</v>
      </c>
      <c r="D22" s="48" t="str">
        <f>IFERROR(+VLOOKUP($C22,[2]Objetivos!$B$2:$C$5,2,FALSE),"")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22" s="48" t="s">
        <v>178</v>
      </c>
      <c r="F22" s="48" t="s">
        <v>87</v>
      </c>
      <c r="G22" s="48" t="s">
        <v>35</v>
      </c>
      <c r="H22" s="48" t="s">
        <v>57</v>
      </c>
      <c r="I22" s="48" t="s">
        <v>24</v>
      </c>
      <c r="J22" s="53" t="s">
        <v>250</v>
      </c>
      <c r="K22" s="100">
        <v>44206</v>
      </c>
      <c r="L22" s="101">
        <v>44560</v>
      </c>
      <c r="M22" s="48" t="s">
        <v>189</v>
      </c>
      <c r="N22" s="48" t="s">
        <v>189</v>
      </c>
      <c r="O22" s="48" t="s">
        <v>169</v>
      </c>
      <c r="P22" s="49">
        <v>2</v>
      </c>
      <c r="Q22" s="48" t="s">
        <v>146</v>
      </c>
      <c r="R22" s="48" t="s">
        <v>190</v>
      </c>
      <c r="S22" s="99" t="s">
        <v>150</v>
      </c>
      <c r="T22" s="48" t="s">
        <v>141</v>
      </c>
      <c r="U22" s="103" t="s">
        <v>186</v>
      </c>
      <c r="V22" s="104" t="s">
        <v>186</v>
      </c>
      <c r="W22" s="48" t="s">
        <v>874</v>
      </c>
      <c r="X22" s="49">
        <v>1</v>
      </c>
      <c r="Y22" s="105" t="s">
        <v>186</v>
      </c>
      <c r="Z22" s="49" t="s">
        <v>651</v>
      </c>
      <c r="AA22" s="49" t="s">
        <v>650</v>
      </c>
    </row>
    <row r="23" spans="1:28" s="30" customFormat="1" ht="156.75" x14ac:dyDescent="0.25">
      <c r="A23" s="57">
        <v>16</v>
      </c>
      <c r="B23" s="48" t="s">
        <v>184</v>
      </c>
      <c r="C23" s="99" t="s">
        <v>109</v>
      </c>
      <c r="D23" s="48" t="str">
        <f>IFERROR(+VLOOKUP($C23,[2]Objetivos!$B$2:$C$5,2,FALSE),"")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23" s="48" t="s">
        <v>178</v>
      </c>
      <c r="F23" s="48" t="s">
        <v>87</v>
      </c>
      <c r="G23" s="48" t="s">
        <v>35</v>
      </c>
      <c r="H23" s="48" t="s">
        <v>57</v>
      </c>
      <c r="I23" s="48" t="s">
        <v>24</v>
      </c>
      <c r="J23" s="53" t="s">
        <v>251</v>
      </c>
      <c r="K23" s="100">
        <v>44206</v>
      </c>
      <c r="L23" s="101">
        <v>44560</v>
      </c>
      <c r="M23" s="48" t="s">
        <v>191</v>
      </c>
      <c r="N23" s="48" t="s">
        <v>191</v>
      </c>
      <c r="O23" s="48" t="s">
        <v>169</v>
      </c>
      <c r="P23" s="49">
        <v>4</v>
      </c>
      <c r="Q23" s="48" t="s">
        <v>146</v>
      </c>
      <c r="R23" s="48" t="s">
        <v>192</v>
      </c>
      <c r="S23" s="99" t="s">
        <v>151</v>
      </c>
      <c r="T23" s="48" t="s">
        <v>141</v>
      </c>
      <c r="U23" s="103" t="s">
        <v>186</v>
      </c>
      <c r="V23" s="104" t="s">
        <v>186</v>
      </c>
      <c r="W23" s="48" t="s">
        <v>652</v>
      </c>
      <c r="X23" s="49">
        <v>1</v>
      </c>
      <c r="Y23" s="105" t="s">
        <v>186</v>
      </c>
      <c r="Z23" s="49" t="s">
        <v>651</v>
      </c>
      <c r="AA23" s="49" t="s">
        <v>650</v>
      </c>
    </row>
    <row r="24" spans="1:28" s="30" customFormat="1" ht="156.75" x14ac:dyDescent="0.25">
      <c r="A24" s="91">
        <v>17</v>
      </c>
      <c r="B24" s="48" t="s">
        <v>184</v>
      </c>
      <c r="C24" s="99" t="s">
        <v>109</v>
      </c>
      <c r="D24" s="48" t="str">
        <f>IFERROR(+VLOOKUP($C24,[2]Objetivos!$B$2:$C$5,2,FALSE),"")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24" s="48" t="s">
        <v>178</v>
      </c>
      <c r="F24" s="48" t="s">
        <v>87</v>
      </c>
      <c r="G24" s="48" t="s">
        <v>35</v>
      </c>
      <c r="H24" s="48" t="s">
        <v>57</v>
      </c>
      <c r="I24" s="48" t="s">
        <v>24</v>
      </c>
      <c r="J24" s="53" t="s">
        <v>252</v>
      </c>
      <c r="K24" s="100">
        <v>44206</v>
      </c>
      <c r="L24" s="101">
        <v>44560</v>
      </c>
      <c r="M24" s="48" t="s">
        <v>193</v>
      </c>
      <c r="N24" s="48" t="s">
        <v>193</v>
      </c>
      <c r="O24" s="48" t="s">
        <v>169</v>
      </c>
      <c r="P24" s="49">
        <v>4</v>
      </c>
      <c r="Q24" s="48" t="s">
        <v>146</v>
      </c>
      <c r="R24" s="48" t="s">
        <v>194</v>
      </c>
      <c r="S24" s="99" t="s">
        <v>151</v>
      </c>
      <c r="T24" s="48" t="s">
        <v>141</v>
      </c>
      <c r="U24" s="103" t="s">
        <v>186</v>
      </c>
      <c r="V24" s="104" t="s">
        <v>186</v>
      </c>
      <c r="W24" s="48" t="s">
        <v>653</v>
      </c>
      <c r="X24" s="49">
        <v>1</v>
      </c>
      <c r="Y24" s="105" t="s">
        <v>186</v>
      </c>
      <c r="Z24" s="49" t="s">
        <v>654</v>
      </c>
      <c r="AA24" s="49" t="s">
        <v>650</v>
      </c>
    </row>
    <row r="25" spans="1:28" s="30" customFormat="1" ht="156.75" x14ac:dyDescent="0.25">
      <c r="A25" s="57">
        <v>18</v>
      </c>
      <c r="B25" s="48" t="s">
        <v>184</v>
      </c>
      <c r="C25" s="99" t="s">
        <v>109</v>
      </c>
      <c r="D25" s="48" t="str">
        <f>IFERROR(+VLOOKUP($C25,[2]Objetivos!$B$2:$C$5,2,FALSE),"")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25" s="48" t="s">
        <v>178</v>
      </c>
      <c r="F25" s="48" t="s">
        <v>87</v>
      </c>
      <c r="G25" s="48" t="s">
        <v>35</v>
      </c>
      <c r="H25" s="48" t="s">
        <v>57</v>
      </c>
      <c r="I25" s="48" t="s">
        <v>24</v>
      </c>
      <c r="J25" s="53" t="s">
        <v>253</v>
      </c>
      <c r="K25" s="100">
        <v>44206</v>
      </c>
      <c r="L25" s="101">
        <v>44560</v>
      </c>
      <c r="M25" s="48" t="s">
        <v>195</v>
      </c>
      <c r="N25" s="48" t="s">
        <v>195</v>
      </c>
      <c r="O25" s="48" t="s">
        <v>169</v>
      </c>
      <c r="P25" s="49">
        <v>4</v>
      </c>
      <c r="Q25" s="48" t="s">
        <v>146</v>
      </c>
      <c r="R25" s="48" t="s">
        <v>196</v>
      </c>
      <c r="S25" s="99" t="s">
        <v>151</v>
      </c>
      <c r="T25" s="48" t="s">
        <v>141</v>
      </c>
      <c r="U25" s="103" t="s">
        <v>186</v>
      </c>
      <c r="V25" s="104" t="s">
        <v>186</v>
      </c>
      <c r="W25" s="48" t="s">
        <v>655</v>
      </c>
      <c r="X25" s="49">
        <v>1</v>
      </c>
      <c r="Y25" s="105" t="s">
        <v>186</v>
      </c>
      <c r="Z25" s="49" t="s">
        <v>651</v>
      </c>
      <c r="AA25" s="49" t="s">
        <v>650</v>
      </c>
    </row>
    <row r="26" spans="1:28" s="30" customFormat="1" ht="299.25" x14ac:dyDescent="0.25">
      <c r="A26" s="91">
        <v>19</v>
      </c>
      <c r="B26" s="48" t="s">
        <v>184</v>
      </c>
      <c r="C26" s="99" t="s">
        <v>109</v>
      </c>
      <c r="D26" s="48" t="str">
        <f>IFERROR(+VLOOKUP($C26,[2]Objetivos!$B$2:$C$5,2,FALSE),"")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26" s="48" t="s">
        <v>178</v>
      </c>
      <c r="F26" s="48" t="s">
        <v>87</v>
      </c>
      <c r="G26" s="48" t="s">
        <v>35</v>
      </c>
      <c r="H26" s="48" t="s">
        <v>57</v>
      </c>
      <c r="I26" s="48" t="s">
        <v>24</v>
      </c>
      <c r="J26" s="48" t="s">
        <v>254</v>
      </c>
      <c r="K26" s="100">
        <v>44206</v>
      </c>
      <c r="L26" s="101">
        <v>44560</v>
      </c>
      <c r="M26" s="48" t="s">
        <v>197</v>
      </c>
      <c r="N26" s="48" t="s">
        <v>198</v>
      </c>
      <c r="O26" s="48" t="s">
        <v>163</v>
      </c>
      <c r="P26" s="59">
        <v>1</v>
      </c>
      <c r="Q26" s="48" t="s">
        <v>146</v>
      </c>
      <c r="R26" s="48" t="s">
        <v>248</v>
      </c>
      <c r="S26" s="99" t="s">
        <v>151</v>
      </c>
      <c r="T26" s="48" t="s">
        <v>141</v>
      </c>
      <c r="U26" s="103" t="s">
        <v>186</v>
      </c>
      <c r="V26" s="49" t="s">
        <v>104</v>
      </c>
      <c r="W26" s="48" t="s">
        <v>656</v>
      </c>
      <c r="X26" s="49" t="s">
        <v>657</v>
      </c>
      <c r="Y26" s="105" t="s">
        <v>186</v>
      </c>
      <c r="Z26" s="49" t="s">
        <v>658</v>
      </c>
      <c r="AA26" s="49" t="s">
        <v>650</v>
      </c>
    </row>
    <row r="27" spans="1:28" s="17" customFormat="1" ht="156.75" x14ac:dyDescent="0.25">
      <c r="A27" s="57">
        <v>20</v>
      </c>
      <c r="B27" s="56" t="s">
        <v>184</v>
      </c>
      <c r="C27" s="63" t="s">
        <v>109</v>
      </c>
      <c r="D27" s="56" t="s">
        <v>81</v>
      </c>
      <c r="E27" s="56" t="s">
        <v>178</v>
      </c>
      <c r="F27" s="56" t="s">
        <v>85</v>
      </c>
      <c r="G27" s="56" t="s">
        <v>41</v>
      </c>
      <c r="H27" s="56" t="s">
        <v>58</v>
      </c>
      <c r="I27" s="56" t="s">
        <v>15</v>
      </c>
      <c r="J27" s="56" t="s">
        <v>538</v>
      </c>
      <c r="K27" s="106">
        <v>44228</v>
      </c>
      <c r="L27" s="101">
        <v>44561</v>
      </c>
      <c r="M27" s="56" t="s">
        <v>255</v>
      </c>
      <c r="N27" s="56" t="s">
        <v>256</v>
      </c>
      <c r="O27" s="63" t="s">
        <v>163</v>
      </c>
      <c r="P27" s="107">
        <v>1</v>
      </c>
      <c r="Q27" s="63" t="s">
        <v>146</v>
      </c>
      <c r="R27" s="56" t="s">
        <v>257</v>
      </c>
      <c r="S27" s="63" t="s">
        <v>151</v>
      </c>
      <c r="T27" s="56" t="s">
        <v>258</v>
      </c>
      <c r="U27" s="108">
        <v>40000000</v>
      </c>
      <c r="V27" s="56" t="s">
        <v>259</v>
      </c>
      <c r="W27" s="48" t="s">
        <v>702</v>
      </c>
      <c r="X27" s="59">
        <v>1</v>
      </c>
      <c r="Y27" s="64">
        <v>3793440</v>
      </c>
      <c r="Z27" s="53" t="s">
        <v>703</v>
      </c>
      <c r="AA27" s="61" t="s">
        <v>704</v>
      </c>
      <c r="AB27" s="17" t="s">
        <v>814</v>
      </c>
    </row>
    <row r="28" spans="1:28" s="17" customFormat="1" ht="156.75" x14ac:dyDescent="0.25">
      <c r="A28" s="91">
        <v>21</v>
      </c>
      <c r="B28" s="56" t="s">
        <v>184</v>
      </c>
      <c r="C28" s="63" t="s">
        <v>109</v>
      </c>
      <c r="D28" s="56" t="s">
        <v>81</v>
      </c>
      <c r="E28" s="56" t="s">
        <v>178</v>
      </c>
      <c r="F28" s="56" t="s">
        <v>85</v>
      </c>
      <c r="G28" s="56" t="s">
        <v>41</v>
      </c>
      <c r="H28" s="56" t="s">
        <v>58</v>
      </c>
      <c r="I28" s="56" t="s">
        <v>15</v>
      </c>
      <c r="J28" s="56" t="s">
        <v>577</v>
      </c>
      <c r="K28" s="106">
        <v>44287</v>
      </c>
      <c r="L28" s="101">
        <v>44561</v>
      </c>
      <c r="M28" s="56" t="s">
        <v>260</v>
      </c>
      <c r="N28" s="56" t="s">
        <v>261</v>
      </c>
      <c r="O28" s="63" t="s">
        <v>262</v>
      </c>
      <c r="P28" s="109">
        <v>1</v>
      </c>
      <c r="Q28" s="63" t="s">
        <v>146</v>
      </c>
      <c r="R28" s="56" t="s">
        <v>263</v>
      </c>
      <c r="S28" s="63" t="s">
        <v>151</v>
      </c>
      <c r="T28" s="56" t="s">
        <v>258</v>
      </c>
      <c r="U28" s="108">
        <v>120000000</v>
      </c>
      <c r="V28" s="56" t="s">
        <v>259</v>
      </c>
      <c r="W28" s="48" t="s">
        <v>875</v>
      </c>
      <c r="X28" s="49" t="s">
        <v>220</v>
      </c>
      <c r="Y28" s="49">
        <v>0</v>
      </c>
      <c r="Z28" s="65"/>
      <c r="AA28" s="61" t="s">
        <v>704</v>
      </c>
    </row>
    <row r="29" spans="1:28" s="17" customFormat="1" ht="156.75" x14ac:dyDescent="0.25">
      <c r="A29" s="57">
        <v>22</v>
      </c>
      <c r="B29" s="56" t="s">
        <v>184</v>
      </c>
      <c r="C29" s="63" t="s">
        <v>109</v>
      </c>
      <c r="D29" s="56" t="s">
        <v>81</v>
      </c>
      <c r="E29" s="56" t="s">
        <v>178</v>
      </c>
      <c r="F29" s="56" t="s">
        <v>85</v>
      </c>
      <c r="G29" s="56" t="s">
        <v>41</v>
      </c>
      <c r="H29" s="56" t="s">
        <v>58</v>
      </c>
      <c r="I29" s="56" t="s">
        <v>15</v>
      </c>
      <c r="J29" s="56" t="s">
        <v>578</v>
      </c>
      <c r="K29" s="106">
        <v>44216</v>
      </c>
      <c r="L29" s="101">
        <v>44561</v>
      </c>
      <c r="M29" s="56" t="s">
        <v>264</v>
      </c>
      <c r="N29" s="56" t="s">
        <v>265</v>
      </c>
      <c r="O29" s="63" t="s">
        <v>163</v>
      </c>
      <c r="P29" s="107">
        <v>1</v>
      </c>
      <c r="Q29" s="63" t="s">
        <v>146</v>
      </c>
      <c r="R29" s="56" t="s">
        <v>266</v>
      </c>
      <c r="S29" s="63" t="s">
        <v>267</v>
      </c>
      <c r="T29" s="56" t="s">
        <v>258</v>
      </c>
      <c r="U29" s="108">
        <v>72000000</v>
      </c>
      <c r="V29" s="56" t="s">
        <v>138</v>
      </c>
      <c r="W29" s="48" t="s">
        <v>705</v>
      </c>
      <c r="X29" s="59" t="s">
        <v>220</v>
      </c>
      <c r="Y29" s="59" t="s">
        <v>53</v>
      </c>
      <c r="Z29" s="53"/>
      <c r="AA29" s="61" t="s">
        <v>704</v>
      </c>
    </row>
    <row r="30" spans="1:28" s="17" customFormat="1" ht="156.75" x14ac:dyDescent="0.25">
      <c r="A30" s="91">
        <v>23</v>
      </c>
      <c r="B30" s="56" t="s">
        <v>184</v>
      </c>
      <c r="C30" s="63" t="s">
        <v>109</v>
      </c>
      <c r="D30" s="56" t="s">
        <v>81</v>
      </c>
      <c r="E30" s="56" t="s">
        <v>178</v>
      </c>
      <c r="F30" s="56" t="s">
        <v>85</v>
      </c>
      <c r="G30" s="56" t="s">
        <v>41</v>
      </c>
      <c r="H30" s="56" t="s">
        <v>58</v>
      </c>
      <c r="I30" s="56" t="s">
        <v>15</v>
      </c>
      <c r="J30" s="56" t="s">
        <v>579</v>
      </c>
      <c r="K30" s="106">
        <v>44197</v>
      </c>
      <c r="L30" s="101">
        <v>44561</v>
      </c>
      <c r="M30" s="56" t="s">
        <v>268</v>
      </c>
      <c r="N30" s="56" t="s">
        <v>269</v>
      </c>
      <c r="O30" s="56" t="s">
        <v>163</v>
      </c>
      <c r="P30" s="75">
        <v>1</v>
      </c>
      <c r="Q30" s="56" t="s">
        <v>146</v>
      </c>
      <c r="R30" s="56" t="s">
        <v>864</v>
      </c>
      <c r="S30" s="63" t="s">
        <v>150</v>
      </c>
      <c r="T30" s="56" t="s">
        <v>141</v>
      </c>
      <c r="U30" s="90" t="s">
        <v>186</v>
      </c>
      <c r="V30" s="56" t="s">
        <v>270</v>
      </c>
      <c r="W30" s="48" t="s">
        <v>876</v>
      </c>
      <c r="X30" s="59">
        <v>1</v>
      </c>
      <c r="Y30" s="49" t="s">
        <v>53</v>
      </c>
      <c r="Z30" s="53"/>
      <c r="AA30" s="61" t="s">
        <v>704</v>
      </c>
    </row>
    <row r="31" spans="1:28" s="17" customFormat="1" ht="156.75" x14ac:dyDescent="0.25">
      <c r="A31" s="57">
        <v>24</v>
      </c>
      <c r="B31" s="56" t="s">
        <v>184</v>
      </c>
      <c r="C31" s="63" t="s">
        <v>109</v>
      </c>
      <c r="D31" s="56" t="s">
        <v>81</v>
      </c>
      <c r="E31" s="56" t="s">
        <v>179</v>
      </c>
      <c r="F31" s="56" t="s">
        <v>85</v>
      </c>
      <c r="G31" s="56" t="s">
        <v>41</v>
      </c>
      <c r="H31" s="56" t="s">
        <v>58</v>
      </c>
      <c r="I31" s="56" t="s">
        <v>22</v>
      </c>
      <c r="J31" s="56" t="s">
        <v>580</v>
      </c>
      <c r="K31" s="106">
        <v>44197</v>
      </c>
      <c r="L31" s="101">
        <v>44561</v>
      </c>
      <c r="M31" s="56" t="s">
        <v>271</v>
      </c>
      <c r="N31" s="56" t="s">
        <v>272</v>
      </c>
      <c r="O31" s="56" t="s">
        <v>163</v>
      </c>
      <c r="P31" s="75">
        <v>1</v>
      </c>
      <c r="Q31" s="56" t="s">
        <v>146</v>
      </c>
      <c r="R31" s="56" t="s">
        <v>273</v>
      </c>
      <c r="S31" s="63" t="s">
        <v>151</v>
      </c>
      <c r="T31" s="56" t="s">
        <v>141</v>
      </c>
      <c r="U31" s="90" t="s">
        <v>186</v>
      </c>
      <c r="V31" s="56" t="s">
        <v>104</v>
      </c>
      <c r="W31" s="48" t="s">
        <v>706</v>
      </c>
      <c r="X31" s="59">
        <v>1</v>
      </c>
      <c r="Y31" s="49" t="s">
        <v>53</v>
      </c>
      <c r="Z31" s="53" t="s">
        <v>707</v>
      </c>
      <c r="AA31" s="61" t="s">
        <v>704</v>
      </c>
    </row>
    <row r="32" spans="1:28" s="17" customFormat="1" ht="114" x14ac:dyDescent="0.25">
      <c r="A32" s="91">
        <v>25</v>
      </c>
      <c r="B32" s="56" t="s">
        <v>185</v>
      </c>
      <c r="C32" s="63" t="s">
        <v>110</v>
      </c>
      <c r="D32" s="56" t="s">
        <v>82</v>
      </c>
      <c r="E32" s="56" t="s">
        <v>274</v>
      </c>
      <c r="F32" s="56" t="s">
        <v>68</v>
      </c>
      <c r="G32" s="56" t="s">
        <v>38</v>
      </c>
      <c r="H32" s="56" t="s">
        <v>62</v>
      </c>
      <c r="I32" s="56" t="s">
        <v>12</v>
      </c>
      <c r="J32" s="56" t="s">
        <v>865</v>
      </c>
      <c r="K32" s="106">
        <v>44242</v>
      </c>
      <c r="L32" s="101">
        <v>44530</v>
      </c>
      <c r="M32" s="56" t="s">
        <v>536</v>
      </c>
      <c r="N32" s="110" t="s">
        <v>866</v>
      </c>
      <c r="O32" s="63" t="s">
        <v>169</v>
      </c>
      <c r="P32" s="57">
        <v>1</v>
      </c>
      <c r="Q32" s="63" t="s">
        <v>145</v>
      </c>
      <c r="R32" s="56" t="s">
        <v>544</v>
      </c>
      <c r="S32" s="63" t="s">
        <v>152</v>
      </c>
      <c r="T32" s="56" t="s">
        <v>166</v>
      </c>
      <c r="U32" s="108">
        <v>456000000</v>
      </c>
      <c r="V32" s="56" t="s">
        <v>275</v>
      </c>
      <c r="W32" s="48" t="s">
        <v>803</v>
      </c>
      <c r="X32" s="54" t="s">
        <v>53</v>
      </c>
      <c r="Y32" s="66">
        <f>111256830-Y35</f>
        <v>104593133</v>
      </c>
      <c r="Z32" s="67" t="s">
        <v>809</v>
      </c>
      <c r="AA32" s="67" t="s">
        <v>804</v>
      </c>
      <c r="AB32" s="43" t="s">
        <v>823</v>
      </c>
    </row>
    <row r="33" spans="1:28" s="17" customFormat="1" ht="114" x14ac:dyDescent="0.25">
      <c r="A33" s="57">
        <v>26</v>
      </c>
      <c r="B33" s="56" t="s">
        <v>185</v>
      </c>
      <c r="C33" s="63" t="s">
        <v>110</v>
      </c>
      <c r="D33" s="56" t="s">
        <v>82</v>
      </c>
      <c r="E33" s="56" t="s">
        <v>274</v>
      </c>
      <c r="F33" s="56" t="s">
        <v>68</v>
      </c>
      <c r="G33" s="56" t="s">
        <v>38</v>
      </c>
      <c r="H33" s="56" t="s">
        <v>62</v>
      </c>
      <c r="I33" s="56" t="s">
        <v>12</v>
      </c>
      <c r="J33" s="56" t="s">
        <v>276</v>
      </c>
      <c r="K33" s="106">
        <v>44440</v>
      </c>
      <c r="L33" s="101">
        <v>44540</v>
      </c>
      <c r="M33" s="56" t="s">
        <v>277</v>
      </c>
      <c r="N33" s="56" t="s">
        <v>278</v>
      </c>
      <c r="O33" s="63" t="s">
        <v>169</v>
      </c>
      <c r="P33" s="57">
        <v>1</v>
      </c>
      <c r="Q33" s="63" t="s">
        <v>145</v>
      </c>
      <c r="R33" s="56" t="s">
        <v>545</v>
      </c>
      <c r="S33" s="63" t="s">
        <v>152</v>
      </c>
      <c r="T33" s="56" t="s">
        <v>166</v>
      </c>
      <c r="U33" s="90">
        <v>26522500</v>
      </c>
      <c r="V33" s="56" t="s">
        <v>275</v>
      </c>
      <c r="W33" s="48" t="s">
        <v>822</v>
      </c>
      <c r="X33" s="54" t="s">
        <v>805</v>
      </c>
      <c r="Y33" s="54"/>
      <c r="Z33" s="67" t="s">
        <v>53</v>
      </c>
      <c r="AA33" s="67" t="s">
        <v>804</v>
      </c>
    </row>
    <row r="34" spans="1:28" s="17" customFormat="1" ht="183.75" customHeight="1" x14ac:dyDescent="0.25">
      <c r="A34" s="91">
        <v>27</v>
      </c>
      <c r="B34" s="56" t="s">
        <v>185</v>
      </c>
      <c r="C34" s="63" t="s">
        <v>110</v>
      </c>
      <c r="D34" s="56" t="s">
        <v>82</v>
      </c>
      <c r="E34" s="56" t="s">
        <v>274</v>
      </c>
      <c r="F34" s="56" t="s">
        <v>68</v>
      </c>
      <c r="G34" s="56" t="s">
        <v>38</v>
      </c>
      <c r="H34" s="56" t="s">
        <v>62</v>
      </c>
      <c r="I34" s="56" t="s">
        <v>12</v>
      </c>
      <c r="J34" s="56" t="s">
        <v>279</v>
      </c>
      <c r="K34" s="106">
        <v>44197</v>
      </c>
      <c r="L34" s="101">
        <v>44560</v>
      </c>
      <c r="M34" s="56" t="s">
        <v>280</v>
      </c>
      <c r="N34" s="56" t="s">
        <v>281</v>
      </c>
      <c r="O34" s="56" t="s">
        <v>163</v>
      </c>
      <c r="P34" s="75">
        <v>1</v>
      </c>
      <c r="Q34" s="56" t="s">
        <v>146</v>
      </c>
      <c r="R34" s="56" t="s">
        <v>282</v>
      </c>
      <c r="S34" s="56" t="s">
        <v>150</v>
      </c>
      <c r="T34" s="56" t="s">
        <v>141</v>
      </c>
      <c r="U34" s="90"/>
      <c r="V34" s="56" t="s">
        <v>186</v>
      </c>
      <c r="W34" s="48" t="s">
        <v>811</v>
      </c>
      <c r="X34" s="55">
        <v>1</v>
      </c>
      <c r="Y34" s="54"/>
      <c r="Z34" s="68" t="s">
        <v>806</v>
      </c>
      <c r="AA34" s="67" t="s">
        <v>804</v>
      </c>
    </row>
    <row r="35" spans="1:28" s="17" customFormat="1" ht="114" x14ac:dyDescent="0.25">
      <c r="A35" s="57">
        <v>28</v>
      </c>
      <c r="B35" s="56" t="s">
        <v>185</v>
      </c>
      <c r="C35" s="63" t="s">
        <v>110</v>
      </c>
      <c r="D35" s="56" t="s">
        <v>82</v>
      </c>
      <c r="E35" s="56" t="s">
        <v>274</v>
      </c>
      <c r="F35" s="56" t="s">
        <v>68</v>
      </c>
      <c r="G35" s="56" t="s">
        <v>38</v>
      </c>
      <c r="H35" s="56" t="s">
        <v>62</v>
      </c>
      <c r="I35" s="56" t="s">
        <v>12</v>
      </c>
      <c r="J35" s="56" t="s">
        <v>283</v>
      </c>
      <c r="K35" s="106">
        <v>44242</v>
      </c>
      <c r="L35" s="101">
        <v>44560</v>
      </c>
      <c r="M35" s="56" t="s">
        <v>867</v>
      </c>
      <c r="N35" s="56" t="s">
        <v>867</v>
      </c>
      <c r="O35" s="56" t="s">
        <v>169</v>
      </c>
      <c r="P35" s="111">
        <v>4</v>
      </c>
      <c r="Q35" s="56" t="s">
        <v>146</v>
      </c>
      <c r="R35" s="56" t="s">
        <v>284</v>
      </c>
      <c r="S35" s="56" t="s">
        <v>151</v>
      </c>
      <c r="T35" s="56" t="s">
        <v>166</v>
      </c>
      <c r="U35" s="90">
        <v>32790120</v>
      </c>
      <c r="V35" s="56" t="s">
        <v>186</v>
      </c>
      <c r="W35" s="48" t="s">
        <v>810</v>
      </c>
      <c r="X35" s="54">
        <v>3</v>
      </c>
      <c r="Y35" s="66">
        <v>6663697</v>
      </c>
      <c r="Z35" s="68" t="s">
        <v>807</v>
      </c>
      <c r="AA35" s="67" t="s">
        <v>804</v>
      </c>
    </row>
    <row r="36" spans="1:28" s="17" customFormat="1" ht="120" x14ac:dyDescent="0.25">
      <c r="A36" s="91">
        <v>29</v>
      </c>
      <c r="B36" s="56" t="s">
        <v>185</v>
      </c>
      <c r="C36" s="63" t="s">
        <v>110</v>
      </c>
      <c r="D36" s="56" t="s">
        <v>82</v>
      </c>
      <c r="E36" s="56" t="s">
        <v>274</v>
      </c>
      <c r="F36" s="56" t="s">
        <v>68</v>
      </c>
      <c r="G36" s="56" t="s">
        <v>38</v>
      </c>
      <c r="H36" s="56" t="s">
        <v>62</v>
      </c>
      <c r="I36" s="56" t="s">
        <v>12</v>
      </c>
      <c r="J36" s="56" t="s">
        <v>285</v>
      </c>
      <c r="K36" s="106">
        <v>44242</v>
      </c>
      <c r="L36" s="101">
        <v>44530</v>
      </c>
      <c r="M36" s="56" t="s">
        <v>286</v>
      </c>
      <c r="N36" s="112" t="s">
        <v>287</v>
      </c>
      <c r="O36" s="56" t="s">
        <v>169</v>
      </c>
      <c r="P36" s="57">
        <v>1</v>
      </c>
      <c r="Q36" s="56" t="s">
        <v>146</v>
      </c>
      <c r="R36" s="56" t="s">
        <v>288</v>
      </c>
      <c r="S36" s="63" t="s">
        <v>152</v>
      </c>
      <c r="T36" s="56" t="s">
        <v>166</v>
      </c>
      <c r="U36" s="90">
        <v>478152778</v>
      </c>
      <c r="V36" s="56" t="s">
        <v>275</v>
      </c>
      <c r="W36" s="48" t="s">
        <v>808</v>
      </c>
      <c r="X36" s="54" t="s">
        <v>53</v>
      </c>
      <c r="Y36" s="66">
        <v>97129400</v>
      </c>
      <c r="Z36" s="67" t="s">
        <v>809</v>
      </c>
      <c r="AA36" s="67" t="s">
        <v>804</v>
      </c>
      <c r="AB36" s="43" t="s">
        <v>824</v>
      </c>
    </row>
    <row r="37" spans="1:28" s="17" customFormat="1" ht="156.75" x14ac:dyDescent="0.25">
      <c r="A37" s="57">
        <v>30</v>
      </c>
      <c r="B37" s="56" t="s">
        <v>184</v>
      </c>
      <c r="C37" s="63" t="s">
        <v>109</v>
      </c>
      <c r="D37" s="56" t="s">
        <v>81</v>
      </c>
      <c r="E37" s="56" t="s">
        <v>178</v>
      </c>
      <c r="F37" s="56" t="s">
        <v>65</v>
      </c>
      <c r="G37" s="56" t="s">
        <v>36</v>
      </c>
      <c r="H37" s="56" t="s">
        <v>58</v>
      </c>
      <c r="I37" s="56" t="s">
        <v>23</v>
      </c>
      <c r="J37" s="56" t="s">
        <v>289</v>
      </c>
      <c r="K37" s="106">
        <v>44228</v>
      </c>
      <c r="L37" s="106">
        <v>44561</v>
      </c>
      <c r="M37" s="56" t="s">
        <v>290</v>
      </c>
      <c r="N37" s="56" t="s">
        <v>291</v>
      </c>
      <c r="O37" s="63" t="s">
        <v>169</v>
      </c>
      <c r="P37" s="109">
        <v>1</v>
      </c>
      <c r="Q37" s="63" t="s">
        <v>146</v>
      </c>
      <c r="R37" s="56" t="s">
        <v>292</v>
      </c>
      <c r="S37" s="63" t="s">
        <v>152</v>
      </c>
      <c r="T37" s="56" t="s">
        <v>293</v>
      </c>
      <c r="U37" s="108">
        <v>45300000</v>
      </c>
      <c r="V37" s="56" t="s">
        <v>100</v>
      </c>
      <c r="W37" s="48" t="s">
        <v>723</v>
      </c>
      <c r="X37" s="69" t="s">
        <v>53</v>
      </c>
      <c r="Y37" s="70">
        <v>30697232</v>
      </c>
      <c r="Z37" s="62" t="s">
        <v>724</v>
      </c>
      <c r="AA37" s="62" t="s">
        <v>725</v>
      </c>
      <c r="AB37" s="17" t="s">
        <v>815</v>
      </c>
    </row>
    <row r="38" spans="1:28" s="17" customFormat="1" ht="156.75" x14ac:dyDescent="0.25">
      <c r="A38" s="91">
        <v>31</v>
      </c>
      <c r="B38" s="56" t="s">
        <v>184</v>
      </c>
      <c r="C38" s="63" t="s">
        <v>109</v>
      </c>
      <c r="D38" s="56" t="s">
        <v>81</v>
      </c>
      <c r="E38" s="56" t="s">
        <v>178</v>
      </c>
      <c r="F38" s="56" t="s">
        <v>65</v>
      </c>
      <c r="G38" s="56" t="s">
        <v>36</v>
      </c>
      <c r="H38" s="56" t="s">
        <v>58</v>
      </c>
      <c r="I38" s="56" t="s">
        <v>23</v>
      </c>
      <c r="J38" s="56" t="s">
        <v>289</v>
      </c>
      <c r="K38" s="106">
        <v>44216</v>
      </c>
      <c r="L38" s="106">
        <v>44561</v>
      </c>
      <c r="M38" s="56" t="s">
        <v>294</v>
      </c>
      <c r="N38" s="56" t="s">
        <v>295</v>
      </c>
      <c r="O38" s="56" t="s">
        <v>163</v>
      </c>
      <c r="P38" s="75">
        <v>1</v>
      </c>
      <c r="Q38" s="63" t="s">
        <v>146</v>
      </c>
      <c r="R38" s="56" t="s">
        <v>296</v>
      </c>
      <c r="S38" s="63" t="s">
        <v>151</v>
      </c>
      <c r="T38" s="56" t="s">
        <v>293</v>
      </c>
      <c r="U38" s="108">
        <v>479500000</v>
      </c>
      <c r="V38" s="56" t="s">
        <v>100</v>
      </c>
      <c r="W38" s="48" t="s">
        <v>726</v>
      </c>
      <c r="X38" s="69">
        <v>0.2</v>
      </c>
      <c r="Y38" s="70" t="s">
        <v>220</v>
      </c>
      <c r="Z38" s="62" t="s">
        <v>727</v>
      </c>
      <c r="AA38" s="62" t="s">
        <v>725</v>
      </c>
    </row>
    <row r="39" spans="1:28" s="17" customFormat="1" ht="156.75" x14ac:dyDescent="0.25">
      <c r="A39" s="57">
        <v>32</v>
      </c>
      <c r="B39" s="56" t="s">
        <v>184</v>
      </c>
      <c r="C39" s="63" t="s">
        <v>109</v>
      </c>
      <c r="D39" s="56" t="s">
        <v>81</v>
      </c>
      <c r="E39" s="56" t="s">
        <v>178</v>
      </c>
      <c r="F39" s="56" t="s">
        <v>65</v>
      </c>
      <c r="G39" s="56" t="s">
        <v>36</v>
      </c>
      <c r="H39" s="56" t="s">
        <v>58</v>
      </c>
      <c r="I39" s="56" t="s">
        <v>23</v>
      </c>
      <c r="J39" s="56" t="s">
        <v>297</v>
      </c>
      <c r="K39" s="106">
        <v>44197</v>
      </c>
      <c r="L39" s="106">
        <v>44561</v>
      </c>
      <c r="M39" s="56" t="s">
        <v>298</v>
      </c>
      <c r="N39" s="56" t="s">
        <v>299</v>
      </c>
      <c r="O39" s="63" t="s">
        <v>169</v>
      </c>
      <c r="P39" s="109">
        <v>1</v>
      </c>
      <c r="Q39" s="56" t="s">
        <v>146</v>
      </c>
      <c r="R39" s="56" t="s">
        <v>300</v>
      </c>
      <c r="S39" s="63" t="s">
        <v>152</v>
      </c>
      <c r="T39" s="56" t="s">
        <v>141</v>
      </c>
      <c r="U39" s="108">
        <v>0</v>
      </c>
      <c r="V39" s="56" t="s">
        <v>301</v>
      </c>
      <c r="W39" s="48" t="s">
        <v>728</v>
      </c>
      <c r="X39" s="69" t="s">
        <v>53</v>
      </c>
      <c r="Y39" s="70">
        <v>0</v>
      </c>
      <c r="Z39" s="62"/>
      <c r="AA39" s="62" t="s">
        <v>729</v>
      </c>
    </row>
    <row r="40" spans="1:28" s="17" customFormat="1" ht="256.5" x14ac:dyDescent="0.25">
      <c r="A40" s="91">
        <v>33</v>
      </c>
      <c r="B40" s="56" t="s">
        <v>184</v>
      </c>
      <c r="C40" s="63" t="s">
        <v>109</v>
      </c>
      <c r="D40" s="56" t="s">
        <v>81</v>
      </c>
      <c r="E40" s="56" t="s">
        <v>178</v>
      </c>
      <c r="F40" s="56" t="s">
        <v>65</v>
      </c>
      <c r="G40" s="56" t="s">
        <v>36</v>
      </c>
      <c r="H40" s="56" t="s">
        <v>58</v>
      </c>
      <c r="I40" s="56" t="s">
        <v>23</v>
      </c>
      <c r="J40" s="56" t="s">
        <v>297</v>
      </c>
      <c r="K40" s="106">
        <v>44197</v>
      </c>
      <c r="L40" s="106">
        <v>44561</v>
      </c>
      <c r="M40" s="56" t="s">
        <v>302</v>
      </c>
      <c r="N40" s="56" t="s">
        <v>303</v>
      </c>
      <c r="O40" s="63" t="s">
        <v>169</v>
      </c>
      <c r="P40" s="109">
        <v>1</v>
      </c>
      <c r="Q40" s="56" t="s">
        <v>146</v>
      </c>
      <c r="R40" s="56" t="s">
        <v>304</v>
      </c>
      <c r="S40" s="63" t="s">
        <v>152</v>
      </c>
      <c r="T40" s="56" t="s">
        <v>293</v>
      </c>
      <c r="U40" s="108">
        <v>58000000</v>
      </c>
      <c r="V40" s="56" t="s">
        <v>301</v>
      </c>
      <c r="W40" s="48" t="s">
        <v>835</v>
      </c>
      <c r="X40" s="69">
        <v>0.28000000000000003</v>
      </c>
      <c r="Y40" s="71">
        <v>9333333</v>
      </c>
      <c r="Z40" s="62" t="s">
        <v>730</v>
      </c>
      <c r="AA40" s="62" t="s">
        <v>731</v>
      </c>
      <c r="AB40" s="17" t="s">
        <v>747</v>
      </c>
    </row>
    <row r="41" spans="1:28" s="17" customFormat="1" ht="156.75" x14ac:dyDescent="0.25">
      <c r="A41" s="57">
        <v>34</v>
      </c>
      <c r="B41" s="56" t="s">
        <v>184</v>
      </c>
      <c r="C41" s="63" t="s">
        <v>109</v>
      </c>
      <c r="D41" s="56" t="s">
        <v>81</v>
      </c>
      <c r="E41" s="56" t="s">
        <v>178</v>
      </c>
      <c r="F41" s="56" t="s">
        <v>65</v>
      </c>
      <c r="G41" s="56" t="s">
        <v>36</v>
      </c>
      <c r="H41" s="56" t="s">
        <v>58</v>
      </c>
      <c r="I41" s="56" t="s">
        <v>23</v>
      </c>
      <c r="J41" s="56" t="s">
        <v>297</v>
      </c>
      <c r="K41" s="106">
        <v>44197</v>
      </c>
      <c r="L41" s="106">
        <v>44561</v>
      </c>
      <c r="M41" s="56" t="s">
        <v>305</v>
      </c>
      <c r="N41" s="56" t="s">
        <v>306</v>
      </c>
      <c r="O41" s="63" t="s">
        <v>163</v>
      </c>
      <c r="P41" s="75">
        <v>1</v>
      </c>
      <c r="Q41" s="63" t="s">
        <v>146</v>
      </c>
      <c r="R41" s="56" t="s">
        <v>307</v>
      </c>
      <c r="S41" s="63" t="s">
        <v>151</v>
      </c>
      <c r="T41" s="56" t="s">
        <v>293</v>
      </c>
      <c r="U41" s="108">
        <v>72000000</v>
      </c>
      <c r="V41" s="56" t="s">
        <v>100</v>
      </c>
      <c r="W41" s="48" t="s">
        <v>732</v>
      </c>
      <c r="X41" s="69">
        <v>0</v>
      </c>
      <c r="Y41" s="70">
        <v>0</v>
      </c>
      <c r="Z41" s="62" t="s">
        <v>733</v>
      </c>
      <c r="AA41" s="62" t="s">
        <v>729</v>
      </c>
    </row>
    <row r="42" spans="1:28" s="17" customFormat="1" ht="156.75" x14ac:dyDescent="0.25">
      <c r="A42" s="91">
        <v>35</v>
      </c>
      <c r="B42" s="56" t="s">
        <v>184</v>
      </c>
      <c r="C42" s="63" t="s">
        <v>109</v>
      </c>
      <c r="D42" s="56" t="s">
        <v>81</v>
      </c>
      <c r="E42" s="56" t="s">
        <v>178</v>
      </c>
      <c r="F42" s="56" t="s">
        <v>65</v>
      </c>
      <c r="G42" s="56" t="s">
        <v>36</v>
      </c>
      <c r="H42" s="56" t="s">
        <v>58</v>
      </c>
      <c r="I42" s="56" t="s">
        <v>23</v>
      </c>
      <c r="J42" s="56" t="s">
        <v>297</v>
      </c>
      <c r="K42" s="106">
        <v>44197</v>
      </c>
      <c r="L42" s="106">
        <v>44561</v>
      </c>
      <c r="M42" s="106" t="s">
        <v>308</v>
      </c>
      <c r="N42" s="56" t="s">
        <v>309</v>
      </c>
      <c r="O42" s="63" t="s">
        <v>169</v>
      </c>
      <c r="P42" s="109">
        <v>1</v>
      </c>
      <c r="Q42" s="56" t="s">
        <v>146</v>
      </c>
      <c r="R42" s="56" t="s">
        <v>310</v>
      </c>
      <c r="S42" s="63" t="s">
        <v>152</v>
      </c>
      <c r="T42" s="56" t="s">
        <v>293</v>
      </c>
      <c r="U42" s="108">
        <v>108000000</v>
      </c>
      <c r="V42" s="56" t="s">
        <v>100</v>
      </c>
      <c r="W42" s="48" t="s">
        <v>734</v>
      </c>
      <c r="X42" s="69">
        <v>0.25</v>
      </c>
      <c r="Y42" s="70">
        <v>11889000</v>
      </c>
      <c r="Z42" s="62" t="s">
        <v>735</v>
      </c>
      <c r="AA42" s="62" t="s">
        <v>736</v>
      </c>
      <c r="AB42" s="17" t="s">
        <v>816</v>
      </c>
    </row>
    <row r="43" spans="1:28" s="17" customFormat="1" ht="156.75" x14ac:dyDescent="0.25">
      <c r="A43" s="57">
        <v>36</v>
      </c>
      <c r="B43" s="56" t="s">
        <v>184</v>
      </c>
      <c r="C43" s="63" t="s">
        <v>109</v>
      </c>
      <c r="D43" s="56" t="s">
        <v>81</v>
      </c>
      <c r="E43" s="56" t="s">
        <v>178</v>
      </c>
      <c r="F43" s="56" t="s">
        <v>65</v>
      </c>
      <c r="G43" s="56" t="s">
        <v>36</v>
      </c>
      <c r="H43" s="56" t="s">
        <v>58</v>
      </c>
      <c r="I43" s="56" t="s">
        <v>23</v>
      </c>
      <c r="J43" s="56" t="s">
        <v>311</v>
      </c>
      <c r="K43" s="106">
        <v>44197</v>
      </c>
      <c r="L43" s="106">
        <v>44561</v>
      </c>
      <c r="M43" s="106" t="s">
        <v>312</v>
      </c>
      <c r="N43" s="56" t="s">
        <v>313</v>
      </c>
      <c r="O43" s="56" t="s">
        <v>163</v>
      </c>
      <c r="P43" s="75">
        <v>1</v>
      </c>
      <c r="Q43" s="56" t="s">
        <v>146</v>
      </c>
      <c r="R43" s="56" t="s">
        <v>314</v>
      </c>
      <c r="S43" s="63" t="s">
        <v>151</v>
      </c>
      <c r="T43" s="56" t="s">
        <v>166</v>
      </c>
      <c r="U43" s="108">
        <f>32289942+260939</f>
        <v>32550881</v>
      </c>
      <c r="V43" s="56" t="s">
        <v>100</v>
      </c>
      <c r="W43" s="48" t="s">
        <v>836</v>
      </c>
      <c r="X43" s="69">
        <v>0</v>
      </c>
      <c r="Y43" s="70">
        <v>0</v>
      </c>
      <c r="Z43" s="62" t="s">
        <v>737</v>
      </c>
      <c r="AA43" s="62" t="s">
        <v>738</v>
      </c>
      <c r="AB43" s="17" t="s">
        <v>817</v>
      </c>
    </row>
    <row r="44" spans="1:28" s="17" customFormat="1" ht="242.25" x14ac:dyDescent="0.25">
      <c r="A44" s="91">
        <v>37</v>
      </c>
      <c r="B44" s="56" t="s">
        <v>184</v>
      </c>
      <c r="C44" s="63" t="s">
        <v>109</v>
      </c>
      <c r="D44" s="56" t="s">
        <v>81</v>
      </c>
      <c r="E44" s="56" t="s">
        <v>178</v>
      </c>
      <c r="F44" s="56" t="s">
        <v>65</v>
      </c>
      <c r="G44" s="56" t="s">
        <v>36</v>
      </c>
      <c r="H44" s="56" t="s">
        <v>58</v>
      </c>
      <c r="I44" s="56" t="s">
        <v>23</v>
      </c>
      <c r="J44" s="56" t="s">
        <v>315</v>
      </c>
      <c r="K44" s="106">
        <v>44197</v>
      </c>
      <c r="L44" s="106">
        <v>44561</v>
      </c>
      <c r="M44" s="56" t="s">
        <v>316</v>
      </c>
      <c r="N44" s="56" t="s">
        <v>317</v>
      </c>
      <c r="O44" s="56" t="s">
        <v>163</v>
      </c>
      <c r="P44" s="75">
        <v>1</v>
      </c>
      <c r="Q44" s="56" t="s">
        <v>146</v>
      </c>
      <c r="R44" s="56" t="s">
        <v>314</v>
      </c>
      <c r="S44" s="63" t="s">
        <v>151</v>
      </c>
      <c r="T44" s="56" t="s">
        <v>141</v>
      </c>
      <c r="U44" s="108">
        <v>0</v>
      </c>
      <c r="V44" s="56" t="s">
        <v>301</v>
      </c>
      <c r="W44" s="48" t="s">
        <v>837</v>
      </c>
      <c r="X44" s="69">
        <v>0.25</v>
      </c>
      <c r="Y44" s="70"/>
      <c r="Z44" s="62" t="s">
        <v>739</v>
      </c>
      <c r="AA44" s="62" t="s">
        <v>740</v>
      </c>
    </row>
    <row r="45" spans="1:28" s="17" customFormat="1" ht="156.75" x14ac:dyDescent="0.25">
      <c r="A45" s="57">
        <v>38</v>
      </c>
      <c r="B45" s="56" t="s">
        <v>184</v>
      </c>
      <c r="C45" s="63" t="s">
        <v>109</v>
      </c>
      <c r="D45" s="56" t="s">
        <v>81</v>
      </c>
      <c r="E45" s="56" t="s">
        <v>178</v>
      </c>
      <c r="F45" s="56" t="s">
        <v>65</v>
      </c>
      <c r="G45" s="56" t="s">
        <v>36</v>
      </c>
      <c r="H45" s="56" t="s">
        <v>58</v>
      </c>
      <c r="I45" s="56" t="s">
        <v>23</v>
      </c>
      <c r="J45" s="56" t="s">
        <v>315</v>
      </c>
      <c r="K45" s="106">
        <v>44197</v>
      </c>
      <c r="L45" s="106">
        <v>44561</v>
      </c>
      <c r="M45" s="56" t="s">
        <v>318</v>
      </c>
      <c r="N45" s="56" t="s">
        <v>319</v>
      </c>
      <c r="O45" s="56" t="s">
        <v>163</v>
      </c>
      <c r="P45" s="75">
        <v>1</v>
      </c>
      <c r="Q45" s="56" t="s">
        <v>146</v>
      </c>
      <c r="R45" s="56" t="s">
        <v>320</v>
      </c>
      <c r="S45" s="63" t="s">
        <v>151</v>
      </c>
      <c r="T45" s="56" t="s">
        <v>141</v>
      </c>
      <c r="U45" s="108">
        <v>0</v>
      </c>
      <c r="V45" s="56" t="s">
        <v>301</v>
      </c>
      <c r="W45" s="48" t="s">
        <v>741</v>
      </c>
      <c r="X45" s="69">
        <v>0.25</v>
      </c>
      <c r="Y45" s="70"/>
      <c r="Z45" s="72" t="s">
        <v>742</v>
      </c>
      <c r="AA45" s="62" t="s">
        <v>738</v>
      </c>
    </row>
    <row r="46" spans="1:28" s="17" customFormat="1" ht="166.5" customHeight="1" x14ac:dyDescent="0.25">
      <c r="A46" s="91">
        <v>39</v>
      </c>
      <c r="B46" s="56" t="s">
        <v>184</v>
      </c>
      <c r="C46" s="63" t="s">
        <v>109</v>
      </c>
      <c r="D46" s="56" t="s">
        <v>81</v>
      </c>
      <c r="E46" s="56" t="s">
        <v>178</v>
      </c>
      <c r="F46" s="56" t="s">
        <v>65</v>
      </c>
      <c r="G46" s="56" t="s">
        <v>36</v>
      </c>
      <c r="H46" s="56" t="s">
        <v>58</v>
      </c>
      <c r="I46" s="56" t="s">
        <v>23</v>
      </c>
      <c r="J46" s="56" t="s">
        <v>315</v>
      </c>
      <c r="K46" s="106">
        <v>44197</v>
      </c>
      <c r="L46" s="106">
        <v>44561</v>
      </c>
      <c r="M46" s="56" t="s">
        <v>321</v>
      </c>
      <c r="N46" s="56" t="s">
        <v>322</v>
      </c>
      <c r="O46" s="56" t="s">
        <v>163</v>
      </c>
      <c r="P46" s="75">
        <v>1</v>
      </c>
      <c r="Q46" s="56" t="s">
        <v>146</v>
      </c>
      <c r="R46" s="56" t="s">
        <v>314</v>
      </c>
      <c r="S46" s="63" t="s">
        <v>151</v>
      </c>
      <c r="T46" s="56" t="s">
        <v>141</v>
      </c>
      <c r="U46" s="108">
        <v>0</v>
      </c>
      <c r="V46" s="56" t="s">
        <v>301</v>
      </c>
      <c r="W46" s="48" t="s">
        <v>743</v>
      </c>
      <c r="X46" s="69">
        <v>0.21</v>
      </c>
      <c r="Y46" s="70">
        <v>93383655</v>
      </c>
      <c r="Z46" s="62" t="s">
        <v>744</v>
      </c>
      <c r="AA46" s="62" t="s">
        <v>725</v>
      </c>
    </row>
    <row r="47" spans="1:28" s="17" customFormat="1" ht="156.75" x14ac:dyDescent="0.25">
      <c r="A47" s="57">
        <v>40</v>
      </c>
      <c r="B47" s="56" t="s">
        <v>184</v>
      </c>
      <c r="C47" s="63" t="s">
        <v>109</v>
      </c>
      <c r="D47" s="56" t="s">
        <v>81</v>
      </c>
      <c r="E47" s="56" t="s">
        <v>178</v>
      </c>
      <c r="F47" s="56" t="s">
        <v>65</v>
      </c>
      <c r="G47" s="56" t="s">
        <v>36</v>
      </c>
      <c r="H47" s="56" t="s">
        <v>58</v>
      </c>
      <c r="I47" s="56" t="s">
        <v>23</v>
      </c>
      <c r="J47" s="56" t="s">
        <v>315</v>
      </c>
      <c r="K47" s="106">
        <v>44197</v>
      </c>
      <c r="L47" s="106">
        <v>44561</v>
      </c>
      <c r="M47" s="56" t="s">
        <v>323</v>
      </c>
      <c r="N47" s="56" t="s">
        <v>324</v>
      </c>
      <c r="O47" s="56" t="s">
        <v>163</v>
      </c>
      <c r="P47" s="75">
        <v>1</v>
      </c>
      <c r="Q47" s="56" t="s">
        <v>146</v>
      </c>
      <c r="R47" s="56" t="s">
        <v>314</v>
      </c>
      <c r="S47" s="63" t="s">
        <v>151</v>
      </c>
      <c r="T47" s="56" t="s">
        <v>141</v>
      </c>
      <c r="U47" s="108">
        <v>0</v>
      </c>
      <c r="V47" s="56" t="s">
        <v>301</v>
      </c>
      <c r="W47" s="48" t="s">
        <v>745</v>
      </c>
      <c r="X47" s="69">
        <v>0</v>
      </c>
      <c r="Y47" s="70">
        <v>0</v>
      </c>
      <c r="Z47" s="72"/>
      <c r="AA47" s="62" t="s">
        <v>725</v>
      </c>
    </row>
    <row r="48" spans="1:28" s="17" customFormat="1" ht="171" x14ac:dyDescent="0.25">
      <c r="A48" s="91">
        <v>41</v>
      </c>
      <c r="B48" s="56" t="s">
        <v>184</v>
      </c>
      <c r="C48" s="63" t="s">
        <v>109</v>
      </c>
      <c r="D48" s="56" t="s">
        <v>81</v>
      </c>
      <c r="E48" s="56" t="s">
        <v>178</v>
      </c>
      <c r="F48" s="56" t="s">
        <v>65</v>
      </c>
      <c r="G48" s="56" t="s">
        <v>36</v>
      </c>
      <c r="H48" s="56" t="s">
        <v>58</v>
      </c>
      <c r="I48" s="56" t="s">
        <v>23</v>
      </c>
      <c r="J48" s="56" t="s">
        <v>315</v>
      </c>
      <c r="K48" s="106">
        <v>44197</v>
      </c>
      <c r="L48" s="106">
        <v>44561</v>
      </c>
      <c r="M48" s="56" t="s">
        <v>325</v>
      </c>
      <c r="N48" s="56" t="s">
        <v>326</v>
      </c>
      <c r="O48" s="56" t="s">
        <v>163</v>
      </c>
      <c r="P48" s="75">
        <v>1</v>
      </c>
      <c r="Q48" s="56" t="s">
        <v>146</v>
      </c>
      <c r="R48" s="56" t="s">
        <v>314</v>
      </c>
      <c r="S48" s="63" t="s">
        <v>151</v>
      </c>
      <c r="T48" s="56" t="s">
        <v>141</v>
      </c>
      <c r="U48" s="108">
        <v>0</v>
      </c>
      <c r="V48" s="56" t="s">
        <v>301</v>
      </c>
      <c r="W48" s="48" t="s">
        <v>838</v>
      </c>
      <c r="X48" s="69">
        <v>0.28000000000000003</v>
      </c>
      <c r="Y48" s="70">
        <v>14333000</v>
      </c>
      <c r="Z48" s="62" t="s">
        <v>746</v>
      </c>
      <c r="AA48" s="62" t="s">
        <v>747</v>
      </c>
    </row>
    <row r="49" spans="1:27" s="17" customFormat="1" ht="156.75" x14ac:dyDescent="0.25">
      <c r="A49" s="57">
        <v>42</v>
      </c>
      <c r="B49" s="56" t="s">
        <v>184</v>
      </c>
      <c r="C49" s="63" t="s">
        <v>109</v>
      </c>
      <c r="D49" s="56" t="s">
        <v>81</v>
      </c>
      <c r="E49" s="56" t="s">
        <v>178</v>
      </c>
      <c r="F49" s="56" t="s">
        <v>65</v>
      </c>
      <c r="G49" s="56" t="s">
        <v>30</v>
      </c>
      <c r="H49" s="56" t="s">
        <v>58</v>
      </c>
      <c r="I49" s="56" t="s">
        <v>23</v>
      </c>
      <c r="J49" s="56" t="s">
        <v>327</v>
      </c>
      <c r="K49" s="106">
        <v>44197</v>
      </c>
      <c r="L49" s="106">
        <v>44550</v>
      </c>
      <c r="M49" s="56" t="s">
        <v>328</v>
      </c>
      <c r="N49" s="56" t="s">
        <v>329</v>
      </c>
      <c r="O49" s="56" t="s">
        <v>169</v>
      </c>
      <c r="P49" s="113">
        <v>1</v>
      </c>
      <c r="Q49" s="56" t="s">
        <v>146</v>
      </c>
      <c r="R49" s="56" t="s">
        <v>330</v>
      </c>
      <c r="S49" s="63" t="s">
        <v>152</v>
      </c>
      <c r="T49" s="56" t="s">
        <v>293</v>
      </c>
      <c r="U49" s="108">
        <v>0</v>
      </c>
      <c r="V49" s="56" t="s">
        <v>331</v>
      </c>
      <c r="W49" s="48" t="s">
        <v>748</v>
      </c>
      <c r="X49" s="69">
        <v>0</v>
      </c>
      <c r="Y49" s="70">
        <v>0</v>
      </c>
      <c r="Z49" s="62"/>
      <c r="AA49" s="62" t="s">
        <v>729</v>
      </c>
    </row>
    <row r="50" spans="1:27" s="17" customFormat="1" ht="213.75" x14ac:dyDescent="0.25">
      <c r="A50" s="91">
        <v>43</v>
      </c>
      <c r="B50" s="56" t="s">
        <v>184</v>
      </c>
      <c r="C50" s="63" t="s">
        <v>109</v>
      </c>
      <c r="D50" s="56" t="s">
        <v>81</v>
      </c>
      <c r="E50" s="56" t="s">
        <v>178</v>
      </c>
      <c r="F50" s="56" t="s">
        <v>68</v>
      </c>
      <c r="G50" s="56" t="s">
        <v>39</v>
      </c>
      <c r="H50" s="56" t="s">
        <v>58</v>
      </c>
      <c r="I50" s="56" t="s">
        <v>18</v>
      </c>
      <c r="J50" s="56" t="s">
        <v>332</v>
      </c>
      <c r="K50" s="106">
        <v>44256</v>
      </c>
      <c r="L50" s="106">
        <v>44561</v>
      </c>
      <c r="M50" s="56" t="s">
        <v>333</v>
      </c>
      <c r="N50" s="56" t="s">
        <v>334</v>
      </c>
      <c r="O50" s="63" t="s">
        <v>163</v>
      </c>
      <c r="P50" s="107">
        <v>1</v>
      </c>
      <c r="Q50" s="63" t="s">
        <v>146</v>
      </c>
      <c r="R50" s="56" t="s">
        <v>335</v>
      </c>
      <c r="S50" s="63" t="s">
        <v>151</v>
      </c>
      <c r="T50" s="56" t="s">
        <v>141</v>
      </c>
      <c r="U50" s="108" t="s">
        <v>186</v>
      </c>
      <c r="V50" s="56" t="s">
        <v>104</v>
      </c>
      <c r="W50" s="48" t="s">
        <v>713</v>
      </c>
      <c r="X50" s="73">
        <f>4/12</f>
        <v>0.33333333333333331</v>
      </c>
      <c r="Y50" s="54" t="s">
        <v>53</v>
      </c>
      <c r="Z50" s="74" t="s">
        <v>714</v>
      </c>
      <c r="AA50" s="57" t="s">
        <v>715</v>
      </c>
    </row>
    <row r="51" spans="1:27" s="17" customFormat="1" ht="228" x14ac:dyDescent="0.25">
      <c r="A51" s="57">
        <v>44</v>
      </c>
      <c r="B51" s="56" t="s">
        <v>184</v>
      </c>
      <c r="C51" s="63" t="s">
        <v>109</v>
      </c>
      <c r="D51" s="56" t="s">
        <v>81</v>
      </c>
      <c r="E51" s="56" t="s">
        <v>178</v>
      </c>
      <c r="F51" s="56" t="s">
        <v>68</v>
      </c>
      <c r="G51" s="56" t="s">
        <v>39</v>
      </c>
      <c r="H51" s="56" t="s">
        <v>58</v>
      </c>
      <c r="I51" s="56" t="s">
        <v>18</v>
      </c>
      <c r="J51" s="56" t="s">
        <v>336</v>
      </c>
      <c r="K51" s="106">
        <v>44228</v>
      </c>
      <c r="L51" s="106">
        <v>44561</v>
      </c>
      <c r="M51" s="56" t="s">
        <v>337</v>
      </c>
      <c r="N51" s="56" t="s">
        <v>338</v>
      </c>
      <c r="O51" s="56" t="s">
        <v>163</v>
      </c>
      <c r="P51" s="75">
        <v>1</v>
      </c>
      <c r="Q51" s="63" t="s">
        <v>146</v>
      </c>
      <c r="R51" s="56" t="s">
        <v>339</v>
      </c>
      <c r="S51" s="63" t="s">
        <v>151</v>
      </c>
      <c r="T51" s="56" t="s">
        <v>141</v>
      </c>
      <c r="U51" s="108" t="s">
        <v>186</v>
      </c>
      <c r="V51" s="56" t="s">
        <v>217</v>
      </c>
      <c r="W51" s="48" t="s">
        <v>716</v>
      </c>
      <c r="X51" s="73">
        <f>8/12</f>
        <v>0.66666666666666663</v>
      </c>
      <c r="Y51" s="54" t="s">
        <v>53</v>
      </c>
      <c r="Z51" s="74" t="s">
        <v>717</v>
      </c>
      <c r="AA51" s="57" t="s">
        <v>715</v>
      </c>
    </row>
    <row r="52" spans="1:27" s="17" customFormat="1" ht="228" x14ac:dyDescent="0.25">
      <c r="A52" s="91">
        <v>45</v>
      </c>
      <c r="B52" s="56" t="s">
        <v>184</v>
      </c>
      <c r="C52" s="63" t="s">
        <v>109</v>
      </c>
      <c r="D52" s="56" t="s">
        <v>81</v>
      </c>
      <c r="E52" s="56" t="s">
        <v>178</v>
      </c>
      <c r="F52" s="56" t="s">
        <v>68</v>
      </c>
      <c r="G52" s="56" t="s">
        <v>39</v>
      </c>
      <c r="H52" s="56" t="s">
        <v>58</v>
      </c>
      <c r="I52" s="56" t="s">
        <v>18</v>
      </c>
      <c r="J52" s="56" t="s">
        <v>340</v>
      </c>
      <c r="K52" s="106">
        <v>44228</v>
      </c>
      <c r="L52" s="106">
        <v>44561</v>
      </c>
      <c r="M52" s="56" t="s">
        <v>341</v>
      </c>
      <c r="N52" s="56" t="s">
        <v>342</v>
      </c>
      <c r="O52" s="56" t="s">
        <v>163</v>
      </c>
      <c r="P52" s="75">
        <v>1</v>
      </c>
      <c r="Q52" s="63" t="s">
        <v>146</v>
      </c>
      <c r="R52" s="56" t="s">
        <v>343</v>
      </c>
      <c r="S52" s="63" t="s">
        <v>151</v>
      </c>
      <c r="T52" s="56" t="s">
        <v>141</v>
      </c>
      <c r="U52" s="108" t="s">
        <v>186</v>
      </c>
      <c r="V52" s="56" t="s">
        <v>97</v>
      </c>
      <c r="W52" s="48" t="s">
        <v>718</v>
      </c>
      <c r="X52" s="73">
        <f>7/12</f>
        <v>0.58333333333333337</v>
      </c>
      <c r="Y52" s="54" t="s">
        <v>53</v>
      </c>
      <c r="Z52" s="54" t="s">
        <v>719</v>
      </c>
      <c r="AA52" s="57" t="s">
        <v>715</v>
      </c>
    </row>
    <row r="53" spans="1:27" s="17" customFormat="1" ht="156.75" x14ac:dyDescent="0.25">
      <c r="A53" s="57">
        <v>46</v>
      </c>
      <c r="B53" s="56" t="s">
        <v>184</v>
      </c>
      <c r="C53" s="63" t="s">
        <v>109</v>
      </c>
      <c r="D53" s="56" t="s">
        <v>81</v>
      </c>
      <c r="E53" s="56" t="s">
        <v>178</v>
      </c>
      <c r="F53" s="56" t="s">
        <v>68</v>
      </c>
      <c r="G53" s="56" t="s">
        <v>39</v>
      </c>
      <c r="H53" s="56" t="s">
        <v>58</v>
      </c>
      <c r="I53" s="56" t="s">
        <v>18</v>
      </c>
      <c r="J53" s="56" t="s">
        <v>868</v>
      </c>
      <c r="K53" s="106">
        <v>44228</v>
      </c>
      <c r="L53" s="106">
        <v>44377</v>
      </c>
      <c r="M53" s="56" t="s">
        <v>172</v>
      </c>
      <c r="N53" s="56" t="s">
        <v>344</v>
      </c>
      <c r="O53" s="56" t="s">
        <v>169</v>
      </c>
      <c r="P53" s="54">
        <v>1</v>
      </c>
      <c r="Q53" s="56" t="s">
        <v>146</v>
      </c>
      <c r="R53" s="56" t="s">
        <v>345</v>
      </c>
      <c r="S53" s="56" t="s">
        <v>150</v>
      </c>
      <c r="T53" s="56" t="s">
        <v>141</v>
      </c>
      <c r="U53" s="108" t="s">
        <v>186</v>
      </c>
      <c r="V53" s="56" t="s">
        <v>213</v>
      </c>
      <c r="W53" s="48" t="s">
        <v>720</v>
      </c>
      <c r="X53" s="75">
        <v>1</v>
      </c>
      <c r="Y53" s="54" t="s">
        <v>53</v>
      </c>
      <c r="Z53" s="54" t="s">
        <v>719</v>
      </c>
      <c r="AA53" s="57" t="s">
        <v>715</v>
      </c>
    </row>
    <row r="54" spans="1:27" s="17" customFormat="1" ht="156.75" x14ac:dyDescent="0.25">
      <c r="A54" s="91">
        <v>47</v>
      </c>
      <c r="B54" s="56" t="s">
        <v>184</v>
      </c>
      <c r="C54" s="63" t="s">
        <v>109</v>
      </c>
      <c r="D54" s="56" t="s">
        <v>81</v>
      </c>
      <c r="E54" s="56" t="s">
        <v>178</v>
      </c>
      <c r="F54" s="56" t="s">
        <v>68</v>
      </c>
      <c r="G54" s="56" t="s">
        <v>38</v>
      </c>
      <c r="H54" s="56" t="s">
        <v>58</v>
      </c>
      <c r="I54" s="56" t="s">
        <v>16</v>
      </c>
      <c r="J54" s="62" t="s">
        <v>346</v>
      </c>
      <c r="K54" s="106">
        <v>44378</v>
      </c>
      <c r="L54" s="106">
        <v>44499</v>
      </c>
      <c r="M54" s="56" t="s">
        <v>347</v>
      </c>
      <c r="N54" s="56" t="s">
        <v>348</v>
      </c>
      <c r="O54" s="63" t="s">
        <v>163</v>
      </c>
      <c r="P54" s="107">
        <v>0.3</v>
      </c>
      <c r="Q54" s="56" t="s">
        <v>146</v>
      </c>
      <c r="R54" s="56" t="s">
        <v>349</v>
      </c>
      <c r="S54" s="63" t="s">
        <v>152</v>
      </c>
      <c r="T54" s="56" t="s">
        <v>141</v>
      </c>
      <c r="U54" s="108" t="s">
        <v>186</v>
      </c>
      <c r="V54" s="56" t="s">
        <v>104</v>
      </c>
      <c r="W54" s="48" t="s">
        <v>839</v>
      </c>
      <c r="X54" s="59">
        <f>57/149</f>
        <v>0.3825503355704698</v>
      </c>
      <c r="Y54" s="49" t="s">
        <v>721</v>
      </c>
      <c r="Z54" s="56" t="s">
        <v>839</v>
      </c>
      <c r="AA54" s="49" t="s">
        <v>722</v>
      </c>
    </row>
    <row r="55" spans="1:27" s="17" customFormat="1" ht="210.75" customHeight="1" x14ac:dyDescent="0.25">
      <c r="A55" s="57">
        <v>48</v>
      </c>
      <c r="B55" s="56" t="s">
        <v>184</v>
      </c>
      <c r="C55" s="63" t="s">
        <v>109</v>
      </c>
      <c r="D55" s="56" t="s">
        <v>81</v>
      </c>
      <c r="E55" s="56" t="s">
        <v>178</v>
      </c>
      <c r="F55" s="56" t="s">
        <v>68</v>
      </c>
      <c r="G55" s="56" t="s">
        <v>38</v>
      </c>
      <c r="H55" s="56" t="s">
        <v>58</v>
      </c>
      <c r="I55" s="56" t="s">
        <v>16</v>
      </c>
      <c r="J55" s="62" t="s">
        <v>346</v>
      </c>
      <c r="K55" s="106">
        <v>44228</v>
      </c>
      <c r="L55" s="106">
        <v>44530</v>
      </c>
      <c r="M55" s="56" t="s">
        <v>350</v>
      </c>
      <c r="N55" s="56" t="s">
        <v>351</v>
      </c>
      <c r="O55" s="56" t="s">
        <v>163</v>
      </c>
      <c r="P55" s="75">
        <v>1</v>
      </c>
      <c r="Q55" s="56" t="s">
        <v>146</v>
      </c>
      <c r="R55" s="56" t="s">
        <v>352</v>
      </c>
      <c r="S55" s="63" t="s">
        <v>151</v>
      </c>
      <c r="T55" s="56" t="s">
        <v>141</v>
      </c>
      <c r="U55" s="108" t="s">
        <v>186</v>
      </c>
      <c r="V55" s="56" t="s">
        <v>186</v>
      </c>
      <c r="W55" s="48" t="s">
        <v>840</v>
      </c>
      <c r="X55" s="59">
        <f>1/1</f>
        <v>1</v>
      </c>
      <c r="Y55" s="49" t="s">
        <v>721</v>
      </c>
      <c r="Z55" s="49" t="s">
        <v>841</v>
      </c>
      <c r="AA55" s="49" t="s">
        <v>722</v>
      </c>
    </row>
    <row r="56" spans="1:27" s="17" customFormat="1" ht="156.75" x14ac:dyDescent="0.25">
      <c r="A56" s="91">
        <v>49</v>
      </c>
      <c r="B56" s="56" t="s">
        <v>184</v>
      </c>
      <c r="C56" s="63" t="s">
        <v>109</v>
      </c>
      <c r="D56" s="56" t="s">
        <v>81</v>
      </c>
      <c r="E56" s="56" t="s">
        <v>178</v>
      </c>
      <c r="F56" s="56" t="s">
        <v>68</v>
      </c>
      <c r="G56" s="56" t="s">
        <v>39</v>
      </c>
      <c r="H56" s="56" t="s">
        <v>58</v>
      </c>
      <c r="I56" s="56" t="s">
        <v>19</v>
      </c>
      <c r="J56" s="56" t="s">
        <v>353</v>
      </c>
      <c r="K56" s="106">
        <v>44198</v>
      </c>
      <c r="L56" s="106">
        <v>44561</v>
      </c>
      <c r="M56" s="56" t="s">
        <v>354</v>
      </c>
      <c r="N56" s="56" t="s">
        <v>355</v>
      </c>
      <c r="O56" s="63" t="s">
        <v>163</v>
      </c>
      <c r="P56" s="107">
        <v>1</v>
      </c>
      <c r="Q56" s="63" t="s">
        <v>146</v>
      </c>
      <c r="R56" s="56" t="s">
        <v>356</v>
      </c>
      <c r="S56" s="63" t="s">
        <v>151</v>
      </c>
      <c r="T56" s="56" t="s">
        <v>141</v>
      </c>
      <c r="U56" s="108" t="s">
        <v>186</v>
      </c>
      <c r="V56" s="56" t="s">
        <v>97</v>
      </c>
      <c r="W56" s="48" t="s">
        <v>708</v>
      </c>
      <c r="X56" s="76">
        <v>1</v>
      </c>
      <c r="Y56" s="77" t="s">
        <v>53</v>
      </c>
      <c r="Z56" s="78" t="s">
        <v>709</v>
      </c>
      <c r="AA56" s="78" t="s">
        <v>710</v>
      </c>
    </row>
    <row r="57" spans="1:27" s="17" customFormat="1" ht="156.75" x14ac:dyDescent="0.25">
      <c r="A57" s="57">
        <v>50</v>
      </c>
      <c r="B57" s="56" t="s">
        <v>184</v>
      </c>
      <c r="C57" s="63" t="s">
        <v>109</v>
      </c>
      <c r="D57" s="56" t="s">
        <v>81</v>
      </c>
      <c r="E57" s="56" t="s">
        <v>178</v>
      </c>
      <c r="F57" s="56" t="s">
        <v>85</v>
      </c>
      <c r="G57" s="56" t="s">
        <v>48</v>
      </c>
      <c r="H57" s="56" t="s">
        <v>58</v>
      </c>
      <c r="I57" s="56" t="s">
        <v>19</v>
      </c>
      <c r="J57" s="56" t="s">
        <v>357</v>
      </c>
      <c r="K57" s="106">
        <v>44198</v>
      </c>
      <c r="L57" s="106">
        <v>44561</v>
      </c>
      <c r="M57" s="56" t="s">
        <v>358</v>
      </c>
      <c r="N57" s="56" t="s">
        <v>359</v>
      </c>
      <c r="O57" s="56" t="s">
        <v>163</v>
      </c>
      <c r="P57" s="75">
        <v>1</v>
      </c>
      <c r="Q57" s="56" t="s">
        <v>146</v>
      </c>
      <c r="R57" s="56" t="s">
        <v>360</v>
      </c>
      <c r="S57" s="63" t="s">
        <v>151</v>
      </c>
      <c r="T57" s="56" t="s">
        <v>141</v>
      </c>
      <c r="U57" s="108" t="s">
        <v>186</v>
      </c>
      <c r="V57" s="56" t="s">
        <v>104</v>
      </c>
      <c r="W57" s="48" t="s">
        <v>711</v>
      </c>
      <c r="X57" s="76">
        <v>1</v>
      </c>
      <c r="Y57" s="77" t="s">
        <v>53</v>
      </c>
      <c r="Z57" s="79" t="s">
        <v>712</v>
      </c>
      <c r="AA57" s="78" t="s">
        <v>710</v>
      </c>
    </row>
    <row r="58" spans="1:27" s="17" customFormat="1" ht="156.75" x14ac:dyDescent="0.25">
      <c r="A58" s="91">
        <v>51</v>
      </c>
      <c r="B58" s="56" t="s">
        <v>184</v>
      </c>
      <c r="C58" s="63" t="s">
        <v>109</v>
      </c>
      <c r="D58" s="56" t="s">
        <v>81</v>
      </c>
      <c r="E58" s="56" t="s">
        <v>178</v>
      </c>
      <c r="F58" s="56" t="s">
        <v>68</v>
      </c>
      <c r="G58" s="56" t="s">
        <v>39</v>
      </c>
      <c r="H58" s="56" t="s">
        <v>58</v>
      </c>
      <c r="I58" s="56" t="s">
        <v>20</v>
      </c>
      <c r="J58" s="56" t="s">
        <v>361</v>
      </c>
      <c r="K58" s="106">
        <v>44198</v>
      </c>
      <c r="L58" s="106">
        <v>44561</v>
      </c>
      <c r="M58" s="56" t="s">
        <v>362</v>
      </c>
      <c r="N58" s="56" t="s">
        <v>363</v>
      </c>
      <c r="O58" s="56" t="s">
        <v>169</v>
      </c>
      <c r="P58" s="54">
        <v>4</v>
      </c>
      <c r="Q58" s="56" t="s">
        <v>146</v>
      </c>
      <c r="R58" s="56" t="s">
        <v>364</v>
      </c>
      <c r="S58" s="56" t="s">
        <v>151</v>
      </c>
      <c r="T58" s="56" t="s">
        <v>141</v>
      </c>
      <c r="U58" s="108" t="s">
        <v>186</v>
      </c>
      <c r="V58" s="56" t="s">
        <v>97</v>
      </c>
      <c r="W58" s="48" t="s">
        <v>688</v>
      </c>
      <c r="X58" s="54">
        <v>1</v>
      </c>
      <c r="Y58" s="54" t="s">
        <v>606</v>
      </c>
      <c r="Z58" s="74" t="s">
        <v>689</v>
      </c>
      <c r="AA58" s="49" t="s">
        <v>690</v>
      </c>
    </row>
    <row r="59" spans="1:27" s="17" customFormat="1" ht="156.75" x14ac:dyDescent="0.25">
      <c r="A59" s="57">
        <v>52</v>
      </c>
      <c r="B59" s="56" t="s">
        <v>184</v>
      </c>
      <c r="C59" s="63" t="s">
        <v>109</v>
      </c>
      <c r="D59" s="56" t="s">
        <v>81</v>
      </c>
      <c r="E59" s="56" t="s">
        <v>178</v>
      </c>
      <c r="F59" s="56" t="s">
        <v>68</v>
      </c>
      <c r="G59" s="56" t="s">
        <v>38</v>
      </c>
      <c r="H59" s="56" t="s">
        <v>58</v>
      </c>
      <c r="I59" s="56" t="s">
        <v>20</v>
      </c>
      <c r="J59" s="56" t="s">
        <v>365</v>
      </c>
      <c r="K59" s="106">
        <v>44198</v>
      </c>
      <c r="L59" s="106">
        <v>44561</v>
      </c>
      <c r="M59" s="56" t="s">
        <v>366</v>
      </c>
      <c r="N59" s="56" t="s">
        <v>367</v>
      </c>
      <c r="O59" s="56" t="s">
        <v>163</v>
      </c>
      <c r="P59" s="75">
        <v>1</v>
      </c>
      <c r="Q59" s="56" t="s">
        <v>146</v>
      </c>
      <c r="R59" s="56" t="s">
        <v>368</v>
      </c>
      <c r="S59" s="56" t="s">
        <v>151</v>
      </c>
      <c r="T59" s="56" t="s">
        <v>166</v>
      </c>
      <c r="U59" s="108">
        <v>46350000</v>
      </c>
      <c r="V59" s="56" t="s">
        <v>97</v>
      </c>
      <c r="W59" s="48" t="s">
        <v>691</v>
      </c>
      <c r="X59" s="51">
        <f>4/4</f>
        <v>1</v>
      </c>
      <c r="Y59" s="80">
        <v>0</v>
      </c>
      <c r="Z59" s="49" t="s">
        <v>692</v>
      </c>
      <c r="AA59" s="49" t="s">
        <v>693</v>
      </c>
    </row>
    <row r="60" spans="1:27" s="17" customFormat="1" ht="156.75" x14ac:dyDescent="0.25">
      <c r="A60" s="91">
        <v>53</v>
      </c>
      <c r="B60" s="56" t="s">
        <v>184</v>
      </c>
      <c r="C60" s="63" t="s">
        <v>109</v>
      </c>
      <c r="D60" s="56" t="s">
        <v>81</v>
      </c>
      <c r="E60" s="56" t="s">
        <v>178</v>
      </c>
      <c r="F60" s="56" t="s">
        <v>68</v>
      </c>
      <c r="G60" s="56" t="s">
        <v>38</v>
      </c>
      <c r="H60" s="56" t="s">
        <v>58</v>
      </c>
      <c r="I60" s="56" t="s">
        <v>20</v>
      </c>
      <c r="J60" s="56" t="s">
        <v>369</v>
      </c>
      <c r="K60" s="106">
        <v>44198</v>
      </c>
      <c r="L60" s="106">
        <v>44561</v>
      </c>
      <c r="M60" s="56" t="s">
        <v>370</v>
      </c>
      <c r="N60" s="56" t="s">
        <v>371</v>
      </c>
      <c r="O60" s="56" t="s">
        <v>163</v>
      </c>
      <c r="P60" s="75">
        <v>1</v>
      </c>
      <c r="Q60" s="56" t="s">
        <v>146</v>
      </c>
      <c r="R60" s="56" t="s">
        <v>372</v>
      </c>
      <c r="S60" s="56" t="s">
        <v>151</v>
      </c>
      <c r="T60" s="56" t="s">
        <v>141</v>
      </c>
      <c r="U60" s="108" t="s">
        <v>186</v>
      </c>
      <c r="V60" s="56" t="s">
        <v>186</v>
      </c>
      <c r="W60" s="48" t="s">
        <v>694</v>
      </c>
      <c r="X60" s="55">
        <f>7/7</f>
        <v>1</v>
      </c>
      <c r="Y60" s="80" t="s">
        <v>606</v>
      </c>
      <c r="Z60" s="49" t="s">
        <v>695</v>
      </c>
      <c r="AA60" s="49" t="s">
        <v>693</v>
      </c>
    </row>
    <row r="61" spans="1:27" s="17" customFormat="1" ht="156.75" x14ac:dyDescent="0.25">
      <c r="A61" s="57">
        <v>54</v>
      </c>
      <c r="B61" s="56" t="s">
        <v>184</v>
      </c>
      <c r="C61" s="63" t="s">
        <v>109</v>
      </c>
      <c r="D61" s="56" t="s">
        <v>81</v>
      </c>
      <c r="E61" s="56" t="s">
        <v>178</v>
      </c>
      <c r="F61" s="56" t="s">
        <v>68</v>
      </c>
      <c r="G61" s="56" t="s">
        <v>38</v>
      </c>
      <c r="H61" s="56" t="s">
        <v>58</v>
      </c>
      <c r="I61" s="56" t="s">
        <v>20</v>
      </c>
      <c r="J61" s="56" t="s">
        <v>373</v>
      </c>
      <c r="K61" s="106">
        <v>44198</v>
      </c>
      <c r="L61" s="106">
        <v>44561</v>
      </c>
      <c r="M61" s="56" t="s">
        <v>374</v>
      </c>
      <c r="N61" s="56" t="s">
        <v>375</v>
      </c>
      <c r="O61" s="56" t="s">
        <v>163</v>
      </c>
      <c r="P61" s="75">
        <v>1</v>
      </c>
      <c r="Q61" s="56" t="s">
        <v>146</v>
      </c>
      <c r="R61" s="56" t="s">
        <v>376</v>
      </c>
      <c r="S61" s="56" t="s">
        <v>151</v>
      </c>
      <c r="T61" s="56" t="s">
        <v>141</v>
      </c>
      <c r="U61" s="108" t="s">
        <v>186</v>
      </c>
      <c r="V61" s="56" t="s">
        <v>186</v>
      </c>
      <c r="W61" s="48" t="s">
        <v>696</v>
      </c>
      <c r="X61" s="55">
        <f>16/16</f>
        <v>1</v>
      </c>
      <c r="Y61" s="80" t="s">
        <v>606</v>
      </c>
      <c r="Z61" s="49" t="s">
        <v>697</v>
      </c>
      <c r="AA61" s="49" t="s">
        <v>693</v>
      </c>
    </row>
    <row r="62" spans="1:27" s="17" customFormat="1" ht="156.75" x14ac:dyDescent="0.25">
      <c r="A62" s="91">
        <v>55</v>
      </c>
      <c r="B62" s="56" t="s">
        <v>184</v>
      </c>
      <c r="C62" s="63" t="s">
        <v>109</v>
      </c>
      <c r="D62" s="56" t="s">
        <v>81</v>
      </c>
      <c r="E62" s="56" t="s">
        <v>178</v>
      </c>
      <c r="F62" s="56" t="s">
        <v>68</v>
      </c>
      <c r="G62" s="56" t="s">
        <v>38</v>
      </c>
      <c r="H62" s="56" t="s">
        <v>58</v>
      </c>
      <c r="I62" s="56" t="s">
        <v>21</v>
      </c>
      <c r="J62" s="56" t="s">
        <v>377</v>
      </c>
      <c r="K62" s="106">
        <v>44287</v>
      </c>
      <c r="L62" s="106">
        <v>44561</v>
      </c>
      <c r="M62" s="56" t="s">
        <v>378</v>
      </c>
      <c r="N62" s="56" t="s">
        <v>379</v>
      </c>
      <c r="O62" s="56" t="s">
        <v>163</v>
      </c>
      <c r="P62" s="75">
        <v>1</v>
      </c>
      <c r="Q62" s="56" t="s">
        <v>146</v>
      </c>
      <c r="R62" s="56" t="s">
        <v>380</v>
      </c>
      <c r="S62" s="56" t="s">
        <v>150</v>
      </c>
      <c r="T62" s="56" t="s">
        <v>141</v>
      </c>
      <c r="U62" s="108" t="s">
        <v>186</v>
      </c>
      <c r="V62" s="56" t="s">
        <v>186</v>
      </c>
      <c r="W62" s="48" t="s">
        <v>877</v>
      </c>
      <c r="X62" s="51">
        <f>80/149</f>
        <v>0.53691275167785235</v>
      </c>
      <c r="Y62" s="80" t="s">
        <v>606</v>
      </c>
      <c r="Z62" s="49" t="s">
        <v>698</v>
      </c>
      <c r="AA62" s="49" t="s">
        <v>699</v>
      </c>
    </row>
    <row r="63" spans="1:27" s="17" customFormat="1" ht="156.75" x14ac:dyDescent="0.25">
      <c r="A63" s="57">
        <v>56</v>
      </c>
      <c r="B63" s="56" t="s">
        <v>184</v>
      </c>
      <c r="C63" s="63" t="s">
        <v>109</v>
      </c>
      <c r="D63" s="54" t="s">
        <v>81</v>
      </c>
      <c r="E63" s="54" t="s">
        <v>178</v>
      </c>
      <c r="F63" s="54" t="s">
        <v>68</v>
      </c>
      <c r="G63" s="54" t="s">
        <v>38</v>
      </c>
      <c r="H63" s="56" t="s">
        <v>58</v>
      </c>
      <c r="I63" s="56" t="s">
        <v>21</v>
      </c>
      <c r="J63" s="56" t="s">
        <v>381</v>
      </c>
      <c r="K63" s="96">
        <v>44198</v>
      </c>
      <c r="L63" s="96">
        <v>44561</v>
      </c>
      <c r="M63" s="56" t="s">
        <v>382</v>
      </c>
      <c r="N63" s="56" t="s">
        <v>383</v>
      </c>
      <c r="O63" s="56" t="s">
        <v>163</v>
      </c>
      <c r="P63" s="75">
        <v>1</v>
      </c>
      <c r="Q63" s="56" t="s">
        <v>146</v>
      </c>
      <c r="R63" s="56" t="s">
        <v>384</v>
      </c>
      <c r="S63" s="56" t="s">
        <v>151</v>
      </c>
      <c r="T63" s="56" t="s">
        <v>141</v>
      </c>
      <c r="U63" s="108" t="s">
        <v>186</v>
      </c>
      <c r="V63" s="56" t="s">
        <v>186</v>
      </c>
      <c r="W63" s="48" t="s">
        <v>700</v>
      </c>
      <c r="X63" s="51">
        <f>2/2</f>
        <v>1</v>
      </c>
      <c r="Y63" s="80" t="s">
        <v>606</v>
      </c>
      <c r="Z63" s="49" t="s">
        <v>701</v>
      </c>
      <c r="AA63" s="49" t="s">
        <v>699</v>
      </c>
    </row>
    <row r="64" spans="1:27" s="17" customFormat="1" ht="156.75" x14ac:dyDescent="0.25">
      <c r="A64" s="91">
        <v>57</v>
      </c>
      <c r="B64" s="56" t="s">
        <v>184</v>
      </c>
      <c r="C64" s="63" t="s">
        <v>109</v>
      </c>
      <c r="D64" s="56" t="s">
        <v>81</v>
      </c>
      <c r="E64" s="56" t="s">
        <v>178</v>
      </c>
      <c r="F64" s="56" t="s">
        <v>85</v>
      </c>
      <c r="G64" s="56" t="s">
        <v>48</v>
      </c>
      <c r="H64" s="56" t="s">
        <v>63</v>
      </c>
      <c r="I64" s="56" t="s">
        <v>4</v>
      </c>
      <c r="J64" s="56" t="s">
        <v>385</v>
      </c>
      <c r="K64" s="106">
        <v>44197</v>
      </c>
      <c r="L64" s="106">
        <v>44561</v>
      </c>
      <c r="M64" s="56" t="s">
        <v>386</v>
      </c>
      <c r="N64" s="56" t="s">
        <v>387</v>
      </c>
      <c r="O64" s="63" t="s">
        <v>169</v>
      </c>
      <c r="P64" s="114">
        <v>3</v>
      </c>
      <c r="Q64" s="63" t="s">
        <v>146</v>
      </c>
      <c r="R64" s="56" t="s">
        <v>388</v>
      </c>
      <c r="S64" s="56" t="s">
        <v>151</v>
      </c>
      <c r="T64" s="56" t="s">
        <v>389</v>
      </c>
      <c r="U64" s="90">
        <v>53221500</v>
      </c>
      <c r="V64" s="56" t="s">
        <v>213</v>
      </c>
      <c r="W64" s="48" t="s">
        <v>798</v>
      </c>
      <c r="X64" s="75">
        <v>0.25</v>
      </c>
      <c r="Y64" s="70">
        <v>0</v>
      </c>
      <c r="Z64" s="56" t="s">
        <v>799</v>
      </c>
      <c r="AA64" s="63" t="s">
        <v>629</v>
      </c>
    </row>
    <row r="65" spans="1:28" s="17" customFormat="1" ht="356.25" x14ac:dyDescent="0.25">
      <c r="A65" s="57">
        <v>58</v>
      </c>
      <c r="B65" s="56" t="s">
        <v>184</v>
      </c>
      <c r="C65" s="63" t="s">
        <v>109</v>
      </c>
      <c r="D65" s="56" t="s">
        <v>81</v>
      </c>
      <c r="E65" s="56" t="s">
        <v>178</v>
      </c>
      <c r="F65" s="56" t="s">
        <v>85</v>
      </c>
      <c r="G65" s="56" t="s">
        <v>48</v>
      </c>
      <c r="H65" s="56" t="s">
        <v>63</v>
      </c>
      <c r="I65" s="56" t="s">
        <v>4</v>
      </c>
      <c r="J65" s="56" t="s">
        <v>385</v>
      </c>
      <c r="K65" s="106">
        <v>44197</v>
      </c>
      <c r="L65" s="106">
        <v>44561</v>
      </c>
      <c r="M65" s="56" t="s">
        <v>386</v>
      </c>
      <c r="N65" s="56" t="s">
        <v>390</v>
      </c>
      <c r="O65" s="63" t="s">
        <v>169</v>
      </c>
      <c r="P65" s="114">
        <v>2</v>
      </c>
      <c r="Q65" s="63" t="s">
        <v>146</v>
      </c>
      <c r="R65" s="56" t="s">
        <v>391</v>
      </c>
      <c r="S65" s="56" t="s">
        <v>151</v>
      </c>
      <c r="T65" s="56" t="s">
        <v>389</v>
      </c>
      <c r="U65" s="90">
        <v>148107168</v>
      </c>
      <c r="V65" s="56" t="s">
        <v>213</v>
      </c>
      <c r="W65" s="48" t="s">
        <v>800</v>
      </c>
      <c r="X65" s="75">
        <v>0.25</v>
      </c>
      <c r="Y65" s="81">
        <v>29997800</v>
      </c>
      <c r="Z65" s="56" t="s">
        <v>630</v>
      </c>
      <c r="AA65" s="63" t="s">
        <v>629</v>
      </c>
    </row>
    <row r="66" spans="1:28" s="17" customFormat="1" ht="156.75" x14ac:dyDescent="0.25">
      <c r="A66" s="91">
        <v>59</v>
      </c>
      <c r="B66" s="56" t="s">
        <v>184</v>
      </c>
      <c r="C66" s="63" t="s">
        <v>109</v>
      </c>
      <c r="D66" s="56" t="s">
        <v>81</v>
      </c>
      <c r="E66" s="56" t="s">
        <v>178</v>
      </c>
      <c r="F66" s="56" t="s">
        <v>85</v>
      </c>
      <c r="G66" s="56" t="s">
        <v>48</v>
      </c>
      <c r="H66" s="56" t="s">
        <v>63</v>
      </c>
      <c r="I66" s="56" t="s">
        <v>4</v>
      </c>
      <c r="J66" s="56" t="s">
        <v>392</v>
      </c>
      <c r="K66" s="106">
        <v>44197</v>
      </c>
      <c r="L66" s="106">
        <v>44561</v>
      </c>
      <c r="M66" s="56" t="s">
        <v>393</v>
      </c>
      <c r="N66" s="56" t="s">
        <v>394</v>
      </c>
      <c r="O66" s="63" t="s">
        <v>169</v>
      </c>
      <c r="P66" s="75" t="s">
        <v>395</v>
      </c>
      <c r="Q66" s="63" t="s">
        <v>145</v>
      </c>
      <c r="R66" s="56" t="s">
        <v>396</v>
      </c>
      <c r="S66" s="63" t="s">
        <v>151</v>
      </c>
      <c r="T66" s="56" t="s">
        <v>389</v>
      </c>
      <c r="U66" s="90">
        <v>104000000</v>
      </c>
      <c r="V66" s="56" t="s">
        <v>104</v>
      </c>
      <c r="W66" s="48" t="s">
        <v>801</v>
      </c>
      <c r="X66" s="75">
        <v>0.25</v>
      </c>
      <c r="Y66" s="54">
        <v>0</v>
      </c>
      <c r="Z66" s="63" t="s">
        <v>628</v>
      </c>
      <c r="AA66" s="63" t="s">
        <v>629</v>
      </c>
    </row>
    <row r="67" spans="1:28" s="17" customFormat="1" ht="409.5" x14ac:dyDescent="0.25">
      <c r="A67" s="57">
        <v>60</v>
      </c>
      <c r="B67" s="56" t="s">
        <v>184</v>
      </c>
      <c r="C67" s="63" t="s">
        <v>109</v>
      </c>
      <c r="D67" s="56" t="s">
        <v>81</v>
      </c>
      <c r="E67" s="56" t="s">
        <v>178</v>
      </c>
      <c r="F67" s="56" t="s">
        <v>85</v>
      </c>
      <c r="G67" s="56" t="s">
        <v>48</v>
      </c>
      <c r="H67" s="56" t="s">
        <v>63</v>
      </c>
      <c r="I67" s="56" t="s">
        <v>4</v>
      </c>
      <c r="J67" s="56" t="s">
        <v>392</v>
      </c>
      <c r="K67" s="106">
        <v>44197</v>
      </c>
      <c r="L67" s="106">
        <v>44561</v>
      </c>
      <c r="M67" s="56" t="s">
        <v>397</v>
      </c>
      <c r="N67" s="56" t="s">
        <v>534</v>
      </c>
      <c r="O67" s="63" t="s">
        <v>169</v>
      </c>
      <c r="P67" s="114">
        <v>10</v>
      </c>
      <c r="Q67" s="63" t="s">
        <v>145</v>
      </c>
      <c r="R67" s="56" t="s">
        <v>398</v>
      </c>
      <c r="S67" s="63" t="s">
        <v>151</v>
      </c>
      <c r="T67" s="56" t="s">
        <v>389</v>
      </c>
      <c r="U67" s="90">
        <v>50000000</v>
      </c>
      <c r="V67" s="56" t="s">
        <v>104</v>
      </c>
      <c r="W67" s="48" t="s">
        <v>631</v>
      </c>
      <c r="X67" s="75">
        <v>1</v>
      </c>
      <c r="Y67" s="81">
        <v>13285104</v>
      </c>
      <c r="Z67" s="82" t="s">
        <v>632</v>
      </c>
      <c r="AA67" s="63" t="s">
        <v>629</v>
      </c>
    </row>
    <row r="68" spans="1:28" s="17" customFormat="1" ht="409.5" x14ac:dyDescent="0.25">
      <c r="A68" s="91">
        <v>61</v>
      </c>
      <c r="B68" s="56" t="s">
        <v>184</v>
      </c>
      <c r="C68" s="63" t="s">
        <v>109</v>
      </c>
      <c r="D68" s="56" t="s">
        <v>81</v>
      </c>
      <c r="E68" s="56" t="s">
        <v>178</v>
      </c>
      <c r="F68" s="56" t="s">
        <v>85</v>
      </c>
      <c r="G68" s="56" t="s">
        <v>48</v>
      </c>
      <c r="H68" s="56" t="s">
        <v>63</v>
      </c>
      <c r="I68" s="56" t="s">
        <v>4</v>
      </c>
      <c r="J68" s="56" t="s">
        <v>392</v>
      </c>
      <c r="K68" s="106">
        <v>44197</v>
      </c>
      <c r="L68" s="106">
        <v>44561</v>
      </c>
      <c r="M68" s="56" t="s">
        <v>399</v>
      </c>
      <c r="N68" s="56" t="s">
        <v>535</v>
      </c>
      <c r="O68" s="63" t="s">
        <v>169</v>
      </c>
      <c r="P68" s="114">
        <v>35</v>
      </c>
      <c r="Q68" s="63" t="s">
        <v>145</v>
      </c>
      <c r="R68" s="56" t="s">
        <v>400</v>
      </c>
      <c r="S68" s="63" t="s">
        <v>151</v>
      </c>
      <c r="T68" s="56" t="s">
        <v>389</v>
      </c>
      <c r="U68" s="90">
        <v>257500000</v>
      </c>
      <c r="V68" s="56" t="s">
        <v>104</v>
      </c>
      <c r="W68" s="48" t="s">
        <v>802</v>
      </c>
      <c r="X68" s="75">
        <v>0.25</v>
      </c>
      <c r="Y68" s="83">
        <v>70106000</v>
      </c>
      <c r="Z68" s="82" t="s">
        <v>633</v>
      </c>
      <c r="AA68" s="63" t="s">
        <v>629</v>
      </c>
    </row>
    <row r="69" spans="1:28" s="17" customFormat="1" ht="356.25" x14ac:dyDescent="0.25">
      <c r="A69" s="57">
        <v>62</v>
      </c>
      <c r="B69" s="87" t="s">
        <v>185</v>
      </c>
      <c r="C69" s="92" t="s">
        <v>110</v>
      </c>
      <c r="D69" s="87" t="s">
        <v>82</v>
      </c>
      <c r="E69" s="87" t="s">
        <v>274</v>
      </c>
      <c r="F69" s="87" t="s">
        <v>68</v>
      </c>
      <c r="G69" s="87" t="s">
        <v>38</v>
      </c>
      <c r="H69" s="87" t="s">
        <v>61</v>
      </c>
      <c r="I69" s="87" t="s">
        <v>10</v>
      </c>
      <c r="J69" s="87" t="s">
        <v>401</v>
      </c>
      <c r="K69" s="115">
        <v>44229</v>
      </c>
      <c r="L69" s="116">
        <v>44530</v>
      </c>
      <c r="M69" s="87" t="s">
        <v>402</v>
      </c>
      <c r="N69" s="87" t="s">
        <v>403</v>
      </c>
      <c r="O69" s="92" t="s">
        <v>163</v>
      </c>
      <c r="P69" s="117">
        <v>1</v>
      </c>
      <c r="Q69" s="92" t="s">
        <v>145</v>
      </c>
      <c r="R69" s="87" t="s">
        <v>404</v>
      </c>
      <c r="S69" s="92" t="s">
        <v>151</v>
      </c>
      <c r="T69" s="87" t="s">
        <v>141</v>
      </c>
      <c r="U69" s="95">
        <v>0</v>
      </c>
      <c r="V69" s="87" t="s">
        <v>186</v>
      </c>
      <c r="W69" s="48" t="s">
        <v>775</v>
      </c>
      <c r="X69" s="54" t="s">
        <v>776</v>
      </c>
      <c r="Y69" s="54">
        <v>0</v>
      </c>
      <c r="Z69" s="54" t="s">
        <v>777</v>
      </c>
      <c r="AA69" s="54" t="s">
        <v>778</v>
      </c>
    </row>
    <row r="70" spans="1:28" s="17" customFormat="1" ht="142.5" x14ac:dyDescent="0.25">
      <c r="A70" s="91">
        <v>63</v>
      </c>
      <c r="B70" s="56" t="s">
        <v>185</v>
      </c>
      <c r="C70" s="63" t="s">
        <v>110</v>
      </c>
      <c r="D70" s="56" t="s">
        <v>82</v>
      </c>
      <c r="E70" s="56" t="s">
        <v>274</v>
      </c>
      <c r="F70" s="56" t="s">
        <v>68</v>
      </c>
      <c r="G70" s="56" t="s">
        <v>38</v>
      </c>
      <c r="H70" s="56" t="s">
        <v>61</v>
      </c>
      <c r="I70" s="56" t="s">
        <v>405</v>
      </c>
      <c r="J70" s="56" t="s">
        <v>401</v>
      </c>
      <c r="K70" s="106">
        <v>44229</v>
      </c>
      <c r="L70" s="101">
        <v>44530</v>
      </c>
      <c r="M70" s="56" t="s">
        <v>406</v>
      </c>
      <c r="N70" s="56" t="s">
        <v>407</v>
      </c>
      <c r="O70" s="56" t="s">
        <v>169</v>
      </c>
      <c r="P70" s="57">
        <v>1</v>
      </c>
      <c r="Q70" s="72" t="s">
        <v>146</v>
      </c>
      <c r="R70" s="56" t="s">
        <v>407</v>
      </c>
      <c r="S70" s="56" t="s">
        <v>151</v>
      </c>
      <c r="T70" s="56" t="s">
        <v>166</v>
      </c>
      <c r="U70" s="108">
        <v>545108422</v>
      </c>
      <c r="V70" s="56" t="s">
        <v>97</v>
      </c>
      <c r="W70" s="48" t="s">
        <v>779</v>
      </c>
      <c r="X70" s="54" t="s">
        <v>780</v>
      </c>
      <c r="Y70" s="66">
        <v>128715709</v>
      </c>
      <c r="Z70" s="54" t="s">
        <v>781</v>
      </c>
      <c r="AA70" s="54" t="s">
        <v>778</v>
      </c>
      <c r="AB70" s="43" t="s">
        <v>819</v>
      </c>
    </row>
    <row r="71" spans="1:28" s="17" customFormat="1" ht="213.75" x14ac:dyDescent="0.25">
      <c r="A71" s="57">
        <v>64</v>
      </c>
      <c r="B71" s="56" t="s">
        <v>185</v>
      </c>
      <c r="C71" s="63" t="s">
        <v>110</v>
      </c>
      <c r="D71" s="56" t="s">
        <v>82</v>
      </c>
      <c r="E71" s="56" t="s">
        <v>274</v>
      </c>
      <c r="F71" s="56" t="s">
        <v>68</v>
      </c>
      <c r="G71" s="56" t="s">
        <v>38</v>
      </c>
      <c r="H71" s="56" t="s">
        <v>61</v>
      </c>
      <c r="I71" s="56" t="s">
        <v>405</v>
      </c>
      <c r="J71" s="56" t="s">
        <v>408</v>
      </c>
      <c r="K71" s="106">
        <v>44229</v>
      </c>
      <c r="L71" s="101">
        <v>44530</v>
      </c>
      <c r="M71" s="56" t="s">
        <v>409</v>
      </c>
      <c r="N71" s="56" t="s">
        <v>410</v>
      </c>
      <c r="O71" s="63" t="s">
        <v>169</v>
      </c>
      <c r="P71" s="118">
        <v>86</v>
      </c>
      <c r="Q71" s="63" t="s">
        <v>145</v>
      </c>
      <c r="R71" s="56" t="s">
        <v>411</v>
      </c>
      <c r="S71" s="63" t="s">
        <v>150</v>
      </c>
      <c r="T71" s="56" t="s">
        <v>141</v>
      </c>
      <c r="U71" s="108">
        <v>0</v>
      </c>
      <c r="V71" s="56" t="s">
        <v>186</v>
      </c>
      <c r="W71" s="48" t="s">
        <v>782</v>
      </c>
      <c r="X71" s="54" t="s">
        <v>783</v>
      </c>
      <c r="Y71" s="54">
        <v>0</v>
      </c>
      <c r="Z71" s="54" t="s">
        <v>784</v>
      </c>
      <c r="AA71" s="54" t="s">
        <v>778</v>
      </c>
    </row>
    <row r="72" spans="1:28" s="17" customFormat="1" ht="114" x14ac:dyDescent="0.25">
      <c r="A72" s="91">
        <v>65</v>
      </c>
      <c r="B72" s="56" t="s">
        <v>185</v>
      </c>
      <c r="C72" s="63" t="s">
        <v>110</v>
      </c>
      <c r="D72" s="56" t="s">
        <v>82</v>
      </c>
      <c r="E72" s="56" t="s">
        <v>274</v>
      </c>
      <c r="F72" s="56" t="s">
        <v>68</v>
      </c>
      <c r="G72" s="56" t="s">
        <v>38</v>
      </c>
      <c r="H72" s="56" t="s">
        <v>61</v>
      </c>
      <c r="I72" s="56" t="s">
        <v>8</v>
      </c>
      <c r="J72" s="56" t="s">
        <v>408</v>
      </c>
      <c r="K72" s="106">
        <v>44229</v>
      </c>
      <c r="L72" s="101">
        <v>44530</v>
      </c>
      <c r="M72" s="56" t="s">
        <v>412</v>
      </c>
      <c r="N72" s="56" t="s">
        <v>413</v>
      </c>
      <c r="O72" s="63" t="s">
        <v>169</v>
      </c>
      <c r="P72" s="118">
        <v>8</v>
      </c>
      <c r="Q72" s="63" t="s">
        <v>145</v>
      </c>
      <c r="R72" s="56" t="s">
        <v>414</v>
      </c>
      <c r="S72" s="63" t="s">
        <v>150</v>
      </c>
      <c r="T72" s="56" t="s">
        <v>141</v>
      </c>
      <c r="U72" s="108">
        <v>0</v>
      </c>
      <c r="V72" s="56" t="s">
        <v>186</v>
      </c>
      <c r="W72" s="48" t="s">
        <v>785</v>
      </c>
      <c r="X72" s="54" t="s">
        <v>786</v>
      </c>
      <c r="Y72" s="54">
        <v>0</v>
      </c>
      <c r="Z72" s="54" t="s">
        <v>787</v>
      </c>
      <c r="AA72" s="54" t="s">
        <v>778</v>
      </c>
    </row>
    <row r="73" spans="1:28" s="17" customFormat="1" ht="128.25" x14ac:dyDescent="0.25">
      <c r="A73" s="57">
        <v>66</v>
      </c>
      <c r="B73" s="56" t="s">
        <v>185</v>
      </c>
      <c r="C73" s="63" t="s">
        <v>110</v>
      </c>
      <c r="D73" s="56" t="s">
        <v>82</v>
      </c>
      <c r="E73" s="56" t="s">
        <v>274</v>
      </c>
      <c r="F73" s="56" t="s">
        <v>68</v>
      </c>
      <c r="G73" s="56" t="s">
        <v>38</v>
      </c>
      <c r="H73" s="56" t="s">
        <v>61</v>
      </c>
      <c r="I73" s="56" t="s">
        <v>10</v>
      </c>
      <c r="J73" s="56" t="s">
        <v>415</v>
      </c>
      <c r="K73" s="106">
        <v>44229</v>
      </c>
      <c r="L73" s="101">
        <v>44530</v>
      </c>
      <c r="M73" s="56" t="s">
        <v>416</v>
      </c>
      <c r="N73" s="56" t="s">
        <v>417</v>
      </c>
      <c r="O73" s="63" t="s">
        <v>169</v>
      </c>
      <c r="P73" s="57">
        <v>1</v>
      </c>
      <c r="Q73" s="63" t="s">
        <v>146</v>
      </c>
      <c r="R73" s="56" t="s">
        <v>417</v>
      </c>
      <c r="S73" s="63" t="s">
        <v>151</v>
      </c>
      <c r="T73" s="56" t="s">
        <v>166</v>
      </c>
      <c r="U73" s="90">
        <v>85698000</v>
      </c>
      <c r="V73" s="56" t="s">
        <v>97</v>
      </c>
      <c r="W73" s="48" t="s">
        <v>788</v>
      </c>
      <c r="X73" s="54" t="s">
        <v>789</v>
      </c>
      <c r="Y73" s="84">
        <v>27638600</v>
      </c>
      <c r="Z73" s="119" t="s">
        <v>790</v>
      </c>
      <c r="AA73" s="54" t="s">
        <v>778</v>
      </c>
      <c r="AB73" s="17" t="s">
        <v>820</v>
      </c>
    </row>
    <row r="74" spans="1:28" s="17" customFormat="1" ht="114" x14ac:dyDescent="0.25">
      <c r="A74" s="91">
        <v>67</v>
      </c>
      <c r="B74" s="56" t="s">
        <v>185</v>
      </c>
      <c r="C74" s="63" t="s">
        <v>110</v>
      </c>
      <c r="D74" s="56" t="s">
        <v>82</v>
      </c>
      <c r="E74" s="56" t="s">
        <v>274</v>
      </c>
      <c r="F74" s="56" t="s">
        <v>68</v>
      </c>
      <c r="G74" s="56" t="s">
        <v>38</v>
      </c>
      <c r="H74" s="56" t="s">
        <v>61</v>
      </c>
      <c r="I74" s="56" t="s">
        <v>8</v>
      </c>
      <c r="J74" s="56" t="s">
        <v>418</v>
      </c>
      <c r="K74" s="106">
        <v>44229</v>
      </c>
      <c r="L74" s="101">
        <v>44530</v>
      </c>
      <c r="M74" s="56" t="s">
        <v>419</v>
      </c>
      <c r="N74" s="56" t="s">
        <v>420</v>
      </c>
      <c r="O74" s="63" t="s">
        <v>169</v>
      </c>
      <c r="P74" s="57">
        <v>1</v>
      </c>
      <c r="Q74" s="63" t="s">
        <v>146</v>
      </c>
      <c r="R74" s="56" t="s">
        <v>420</v>
      </c>
      <c r="S74" s="63" t="s">
        <v>151</v>
      </c>
      <c r="T74" s="56" t="s">
        <v>166</v>
      </c>
      <c r="U74" s="90">
        <v>342792000</v>
      </c>
      <c r="V74" s="56" t="s">
        <v>97</v>
      </c>
      <c r="W74" s="48" t="s">
        <v>791</v>
      </c>
      <c r="X74" s="54" t="s">
        <v>792</v>
      </c>
      <c r="Y74" s="84">
        <f>81636905+3665871</f>
        <v>85302776</v>
      </c>
      <c r="Z74" s="54" t="s">
        <v>793</v>
      </c>
      <c r="AA74" s="54" t="s">
        <v>778</v>
      </c>
      <c r="AB74" s="43" t="s">
        <v>821</v>
      </c>
    </row>
    <row r="75" spans="1:28" s="17" customFormat="1" ht="114" x14ac:dyDescent="0.25">
      <c r="A75" s="57">
        <v>68</v>
      </c>
      <c r="B75" s="56" t="s">
        <v>184</v>
      </c>
      <c r="C75" s="63" t="s">
        <v>108</v>
      </c>
      <c r="D75" s="56" t="s">
        <v>82</v>
      </c>
      <c r="E75" s="56" t="s">
        <v>274</v>
      </c>
      <c r="F75" s="56" t="s">
        <v>68</v>
      </c>
      <c r="G75" s="56" t="s">
        <v>38</v>
      </c>
      <c r="H75" s="56" t="s">
        <v>61</v>
      </c>
      <c r="I75" s="56" t="s">
        <v>10</v>
      </c>
      <c r="J75" s="56" t="s">
        <v>421</v>
      </c>
      <c r="K75" s="106">
        <v>44287</v>
      </c>
      <c r="L75" s="101">
        <v>44439</v>
      </c>
      <c r="M75" s="56" t="s">
        <v>422</v>
      </c>
      <c r="N75" s="56" t="s">
        <v>423</v>
      </c>
      <c r="O75" s="63" t="s">
        <v>169</v>
      </c>
      <c r="P75" s="57">
        <v>1</v>
      </c>
      <c r="Q75" s="63" t="s">
        <v>145</v>
      </c>
      <c r="R75" s="56" t="s">
        <v>424</v>
      </c>
      <c r="S75" s="63" t="s">
        <v>152</v>
      </c>
      <c r="T75" s="56" t="s">
        <v>166</v>
      </c>
      <c r="U75" s="90">
        <v>26522500</v>
      </c>
      <c r="V75" s="56" t="s">
        <v>97</v>
      </c>
      <c r="W75" s="48" t="s">
        <v>794</v>
      </c>
      <c r="X75" s="54" t="s">
        <v>794</v>
      </c>
      <c r="Y75" s="54">
        <v>0</v>
      </c>
      <c r="Z75" s="54" t="s">
        <v>795</v>
      </c>
      <c r="AA75" s="54" t="s">
        <v>778</v>
      </c>
    </row>
    <row r="76" spans="1:28" s="17" customFormat="1" ht="156.75" x14ac:dyDescent="0.25">
      <c r="A76" s="91">
        <v>69</v>
      </c>
      <c r="B76" s="56" t="s">
        <v>185</v>
      </c>
      <c r="C76" s="63" t="s">
        <v>110</v>
      </c>
      <c r="D76" s="56" t="s">
        <v>81</v>
      </c>
      <c r="E76" s="56" t="s">
        <v>178</v>
      </c>
      <c r="F76" s="56" t="s">
        <v>68</v>
      </c>
      <c r="G76" s="56" t="s">
        <v>38</v>
      </c>
      <c r="H76" s="56" t="s">
        <v>425</v>
      </c>
      <c r="I76" s="56" t="s">
        <v>426</v>
      </c>
      <c r="J76" s="56" t="s">
        <v>547</v>
      </c>
      <c r="K76" s="106">
        <v>44287</v>
      </c>
      <c r="L76" s="106">
        <v>44500</v>
      </c>
      <c r="M76" s="56" t="s">
        <v>548</v>
      </c>
      <c r="N76" s="56" t="s">
        <v>549</v>
      </c>
      <c r="O76" s="63" t="s">
        <v>163</v>
      </c>
      <c r="P76" s="107">
        <v>1</v>
      </c>
      <c r="Q76" s="63" t="s">
        <v>145</v>
      </c>
      <c r="R76" s="56" t="s">
        <v>550</v>
      </c>
      <c r="S76" s="63" t="s">
        <v>152</v>
      </c>
      <c r="T76" s="56" t="s">
        <v>141</v>
      </c>
      <c r="U76" s="108" t="s">
        <v>186</v>
      </c>
      <c r="V76" s="56" t="s">
        <v>430</v>
      </c>
      <c r="W76" s="48" t="s">
        <v>634</v>
      </c>
      <c r="X76" s="54" t="s">
        <v>53</v>
      </c>
      <c r="Y76" s="54">
        <v>0</v>
      </c>
      <c r="Z76" s="54" t="s">
        <v>635</v>
      </c>
      <c r="AA76" s="72" t="s">
        <v>636</v>
      </c>
    </row>
    <row r="77" spans="1:28" s="17" customFormat="1" ht="114" x14ac:dyDescent="0.25">
      <c r="A77" s="57">
        <v>70</v>
      </c>
      <c r="B77" s="56" t="s">
        <v>185</v>
      </c>
      <c r="C77" s="63" t="s">
        <v>110</v>
      </c>
      <c r="D77" s="56" t="s">
        <v>82</v>
      </c>
      <c r="E77" s="56" t="s">
        <v>179</v>
      </c>
      <c r="F77" s="56" t="s">
        <v>68</v>
      </c>
      <c r="G77" s="56" t="s">
        <v>44</v>
      </c>
      <c r="H77" s="56" t="s">
        <v>425</v>
      </c>
      <c r="I77" s="56" t="s">
        <v>426</v>
      </c>
      <c r="J77" s="56" t="s">
        <v>560</v>
      </c>
      <c r="K77" s="106">
        <v>44470</v>
      </c>
      <c r="L77" s="106">
        <v>44500</v>
      </c>
      <c r="M77" s="56" t="s">
        <v>427</v>
      </c>
      <c r="N77" s="56" t="s">
        <v>428</v>
      </c>
      <c r="O77" s="63" t="s">
        <v>163</v>
      </c>
      <c r="P77" s="107">
        <v>1</v>
      </c>
      <c r="Q77" s="63" t="s">
        <v>145</v>
      </c>
      <c r="R77" s="56" t="s">
        <v>429</v>
      </c>
      <c r="S77" s="63" t="s">
        <v>152</v>
      </c>
      <c r="T77" s="56" t="s">
        <v>166</v>
      </c>
      <c r="U77" s="108">
        <v>53045000</v>
      </c>
      <c r="V77" s="56" t="s">
        <v>431</v>
      </c>
      <c r="W77" s="48" t="s">
        <v>642</v>
      </c>
      <c r="X77" s="54" t="s">
        <v>53</v>
      </c>
      <c r="Y77" s="54">
        <v>0</v>
      </c>
      <c r="Z77" s="54" t="s">
        <v>642</v>
      </c>
      <c r="AA77" s="72" t="s">
        <v>636</v>
      </c>
    </row>
    <row r="78" spans="1:28" s="17" customFormat="1" ht="156.75" x14ac:dyDescent="0.25">
      <c r="A78" s="91">
        <v>71</v>
      </c>
      <c r="B78" s="56" t="s">
        <v>184</v>
      </c>
      <c r="C78" s="63" t="s">
        <v>109</v>
      </c>
      <c r="D78" s="56" t="s">
        <v>81</v>
      </c>
      <c r="E78" s="56" t="s">
        <v>178</v>
      </c>
      <c r="F78" s="56" t="s">
        <v>68</v>
      </c>
      <c r="G78" s="56" t="s">
        <v>40</v>
      </c>
      <c r="H78" s="56" t="s">
        <v>425</v>
      </c>
      <c r="I78" s="56" t="s">
        <v>426</v>
      </c>
      <c r="J78" s="56" t="s">
        <v>432</v>
      </c>
      <c r="K78" s="106">
        <v>44287</v>
      </c>
      <c r="L78" s="106">
        <v>44561</v>
      </c>
      <c r="M78" s="56" t="s">
        <v>433</v>
      </c>
      <c r="N78" s="56" t="s">
        <v>551</v>
      </c>
      <c r="O78" s="56" t="s">
        <v>552</v>
      </c>
      <c r="P78" s="75" t="s">
        <v>553</v>
      </c>
      <c r="Q78" s="56" t="s">
        <v>146</v>
      </c>
      <c r="R78" s="56" t="s">
        <v>644</v>
      </c>
      <c r="S78" s="63" t="s">
        <v>151</v>
      </c>
      <c r="T78" s="56" t="s">
        <v>141</v>
      </c>
      <c r="U78" s="90" t="s">
        <v>186</v>
      </c>
      <c r="V78" s="56" t="s">
        <v>104</v>
      </c>
      <c r="W78" s="48" t="s">
        <v>643</v>
      </c>
      <c r="X78" s="54" t="s">
        <v>645</v>
      </c>
      <c r="Y78" s="54">
        <v>0</v>
      </c>
      <c r="Z78" s="54" t="s">
        <v>637</v>
      </c>
      <c r="AA78" s="72" t="s">
        <v>636</v>
      </c>
    </row>
    <row r="79" spans="1:28" s="17" customFormat="1" ht="156.75" x14ac:dyDescent="0.25">
      <c r="A79" s="57">
        <v>72</v>
      </c>
      <c r="B79" s="56" t="s">
        <v>184</v>
      </c>
      <c r="C79" s="63" t="s">
        <v>109</v>
      </c>
      <c r="D79" s="56" t="s">
        <v>81</v>
      </c>
      <c r="E79" s="56" t="s">
        <v>178</v>
      </c>
      <c r="F79" s="56" t="s">
        <v>68</v>
      </c>
      <c r="G79" s="56" t="s">
        <v>38</v>
      </c>
      <c r="H79" s="56" t="s">
        <v>425</v>
      </c>
      <c r="I79" s="56" t="s">
        <v>426</v>
      </c>
      <c r="J79" s="56" t="s">
        <v>434</v>
      </c>
      <c r="K79" s="106">
        <v>44197</v>
      </c>
      <c r="L79" s="106">
        <v>44561</v>
      </c>
      <c r="M79" s="62" t="s">
        <v>557</v>
      </c>
      <c r="N79" s="56" t="s">
        <v>435</v>
      </c>
      <c r="O79" s="56" t="s">
        <v>163</v>
      </c>
      <c r="P79" s="75">
        <v>1</v>
      </c>
      <c r="Q79" s="56" t="s">
        <v>146</v>
      </c>
      <c r="R79" s="56" t="s">
        <v>436</v>
      </c>
      <c r="S79" s="63" t="s">
        <v>150</v>
      </c>
      <c r="T79" s="56" t="s">
        <v>141</v>
      </c>
      <c r="U79" s="90" t="s">
        <v>186</v>
      </c>
      <c r="V79" s="62" t="s">
        <v>220</v>
      </c>
      <c r="W79" s="48" t="s">
        <v>646</v>
      </c>
      <c r="X79" s="75">
        <v>1</v>
      </c>
      <c r="Y79" s="54">
        <v>0</v>
      </c>
      <c r="Z79" s="72" t="s">
        <v>638</v>
      </c>
      <c r="AA79" s="72" t="s">
        <v>636</v>
      </c>
    </row>
    <row r="80" spans="1:28" s="44" customFormat="1" ht="156.75" x14ac:dyDescent="0.25">
      <c r="A80" s="91">
        <v>73</v>
      </c>
      <c r="B80" s="56" t="s">
        <v>184</v>
      </c>
      <c r="C80" s="63" t="s">
        <v>109</v>
      </c>
      <c r="D80" s="56" t="s">
        <v>81</v>
      </c>
      <c r="E80" s="56" t="s">
        <v>178</v>
      </c>
      <c r="F80" s="56" t="s">
        <v>68</v>
      </c>
      <c r="G80" s="56" t="s">
        <v>38</v>
      </c>
      <c r="H80" s="56" t="s">
        <v>425</v>
      </c>
      <c r="I80" s="56" t="s">
        <v>426</v>
      </c>
      <c r="J80" s="56" t="s">
        <v>561</v>
      </c>
      <c r="K80" s="106">
        <v>44197</v>
      </c>
      <c r="L80" s="106">
        <v>44561</v>
      </c>
      <c r="M80" s="62" t="s">
        <v>554</v>
      </c>
      <c r="N80" s="56" t="s">
        <v>555</v>
      </c>
      <c r="O80" s="56" t="s">
        <v>163</v>
      </c>
      <c r="P80" s="75">
        <v>1</v>
      </c>
      <c r="Q80" s="56" t="s">
        <v>146</v>
      </c>
      <c r="R80" s="56" t="s">
        <v>556</v>
      </c>
      <c r="S80" s="63" t="s">
        <v>150</v>
      </c>
      <c r="T80" s="56" t="s">
        <v>141</v>
      </c>
      <c r="U80" s="120" t="s">
        <v>186</v>
      </c>
      <c r="V80" s="56"/>
      <c r="W80" s="48" t="s">
        <v>639</v>
      </c>
      <c r="X80" s="75">
        <v>1</v>
      </c>
      <c r="Y80" s="54">
        <v>0</v>
      </c>
      <c r="Z80" s="72" t="s">
        <v>638</v>
      </c>
      <c r="AA80" s="72" t="s">
        <v>636</v>
      </c>
    </row>
    <row r="81" spans="1:28" s="17" customFormat="1" ht="156.75" x14ac:dyDescent="0.25">
      <c r="A81" s="57">
        <v>74</v>
      </c>
      <c r="B81" s="56" t="s">
        <v>184</v>
      </c>
      <c r="C81" s="63" t="s">
        <v>109</v>
      </c>
      <c r="D81" s="56" t="s">
        <v>81</v>
      </c>
      <c r="E81" s="56" t="s">
        <v>178</v>
      </c>
      <c r="F81" s="56" t="s">
        <v>68</v>
      </c>
      <c r="G81" s="56" t="s">
        <v>44</v>
      </c>
      <c r="H81" s="56" t="s">
        <v>425</v>
      </c>
      <c r="I81" s="56" t="s">
        <v>426</v>
      </c>
      <c r="J81" s="56" t="s">
        <v>562</v>
      </c>
      <c r="K81" s="106">
        <v>44197</v>
      </c>
      <c r="L81" s="106">
        <v>44561</v>
      </c>
      <c r="M81" s="56" t="s">
        <v>558</v>
      </c>
      <c r="N81" s="56" t="s">
        <v>437</v>
      </c>
      <c r="O81" s="56" t="s">
        <v>438</v>
      </c>
      <c r="P81" s="75">
        <v>1</v>
      </c>
      <c r="Q81" s="56" t="s">
        <v>146</v>
      </c>
      <c r="R81" s="56" t="s">
        <v>439</v>
      </c>
      <c r="S81" s="56" t="s">
        <v>152</v>
      </c>
      <c r="T81" s="56" t="s">
        <v>141</v>
      </c>
      <c r="U81" s="90" t="s">
        <v>186</v>
      </c>
      <c r="V81" s="56" t="s">
        <v>559</v>
      </c>
      <c r="W81" s="48" t="s">
        <v>634</v>
      </c>
      <c r="X81" s="54" t="s">
        <v>53</v>
      </c>
      <c r="Y81" s="54" t="s">
        <v>53</v>
      </c>
      <c r="Z81" s="54" t="s">
        <v>635</v>
      </c>
      <c r="AA81" s="72" t="s">
        <v>636</v>
      </c>
    </row>
    <row r="82" spans="1:28" s="17" customFormat="1" ht="156.75" x14ac:dyDescent="0.25">
      <c r="A82" s="91">
        <v>75</v>
      </c>
      <c r="B82" s="56" t="s">
        <v>184</v>
      </c>
      <c r="C82" s="63" t="s">
        <v>109</v>
      </c>
      <c r="D82" s="56" t="s">
        <v>81</v>
      </c>
      <c r="E82" s="56" t="s">
        <v>178</v>
      </c>
      <c r="F82" s="56" t="s">
        <v>68</v>
      </c>
      <c r="G82" s="56" t="s">
        <v>38</v>
      </c>
      <c r="H82" s="56" t="s">
        <v>425</v>
      </c>
      <c r="I82" s="56" t="s">
        <v>426</v>
      </c>
      <c r="J82" s="56" t="s">
        <v>563</v>
      </c>
      <c r="K82" s="106">
        <v>44287</v>
      </c>
      <c r="L82" s="106">
        <v>44530</v>
      </c>
      <c r="M82" s="56" t="s">
        <v>440</v>
      </c>
      <c r="N82" s="56" t="s">
        <v>440</v>
      </c>
      <c r="O82" s="63" t="s">
        <v>169</v>
      </c>
      <c r="P82" s="57">
        <v>1</v>
      </c>
      <c r="Q82" s="63" t="s">
        <v>146</v>
      </c>
      <c r="R82" s="56" t="s">
        <v>441</v>
      </c>
      <c r="S82" s="56" t="s">
        <v>152</v>
      </c>
      <c r="T82" s="56" t="s">
        <v>141</v>
      </c>
      <c r="U82" s="90" t="s">
        <v>186</v>
      </c>
      <c r="V82" s="56" t="s">
        <v>431</v>
      </c>
      <c r="W82" s="48" t="s">
        <v>640</v>
      </c>
      <c r="X82" s="75" t="s">
        <v>53</v>
      </c>
      <c r="Y82" s="54">
        <v>0</v>
      </c>
      <c r="Z82" s="54" t="s">
        <v>641</v>
      </c>
      <c r="AA82" s="72" t="s">
        <v>636</v>
      </c>
    </row>
    <row r="83" spans="1:28" s="17" customFormat="1" ht="156.75" x14ac:dyDescent="0.25">
      <c r="A83" s="57">
        <v>76</v>
      </c>
      <c r="B83" s="56" t="s">
        <v>184</v>
      </c>
      <c r="C83" s="56" t="s">
        <v>109</v>
      </c>
      <c r="D83" s="56" t="s">
        <v>81</v>
      </c>
      <c r="E83" s="56" t="s">
        <v>175</v>
      </c>
      <c r="F83" s="56" t="s">
        <v>68</v>
      </c>
      <c r="G83" s="48" t="s">
        <v>32</v>
      </c>
      <c r="H83" s="48" t="s">
        <v>56</v>
      </c>
      <c r="I83" s="48" t="s">
        <v>14</v>
      </c>
      <c r="J83" s="48" t="s">
        <v>442</v>
      </c>
      <c r="K83" s="100">
        <v>44287</v>
      </c>
      <c r="L83" s="100">
        <v>44561</v>
      </c>
      <c r="M83" s="48" t="s">
        <v>443</v>
      </c>
      <c r="N83" s="48" t="s">
        <v>444</v>
      </c>
      <c r="O83" s="49" t="s">
        <v>169</v>
      </c>
      <c r="P83" s="49">
        <v>1</v>
      </c>
      <c r="Q83" s="49" t="s">
        <v>145</v>
      </c>
      <c r="R83" s="48" t="s">
        <v>445</v>
      </c>
      <c r="S83" s="49" t="s">
        <v>151</v>
      </c>
      <c r="T83" s="48" t="s">
        <v>446</v>
      </c>
      <c r="U83" s="121">
        <v>689049424</v>
      </c>
      <c r="V83" s="48" t="s">
        <v>105</v>
      </c>
      <c r="W83" s="48" t="s">
        <v>842</v>
      </c>
      <c r="X83" s="85">
        <v>0</v>
      </c>
      <c r="Y83" s="86">
        <v>78580334</v>
      </c>
      <c r="Z83" s="87" t="s">
        <v>659</v>
      </c>
      <c r="AA83" s="67"/>
    </row>
    <row r="84" spans="1:28" s="17" customFormat="1" ht="156.75" x14ac:dyDescent="0.25">
      <c r="A84" s="91">
        <v>77</v>
      </c>
      <c r="B84" s="56" t="s">
        <v>184</v>
      </c>
      <c r="C84" s="56" t="s">
        <v>109</v>
      </c>
      <c r="D84" s="56" t="s">
        <v>81</v>
      </c>
      <c r="E84" s="56" t="s">
        <v>175</v>
      </c>
      <c r="F84" s="56" t="s">
        <v>68</v>
      </c>
      <c r="G84" s="48" t="s">
        <v>33</v>
      </c>
      <c r="H84" s="48" t="s">
        <v>56</v>
      </c>
      <c r="I84" s="48" t="s">
        <v>14</v>
      </c>
      <c r="J84" s="56" t="s">
        <v>447</v>
      </c>
      <c r="K84" s="106">
        <v>44287</v>
      </c>
      <c r="L84" s="106">
        <v>44561</v>
      </c>
      <c r="M84" s="56" t="s">
        <v>448</v>
      </c>
      <c r="N84" s="56" t="s">
        <v>449</v>
      </c>
      <c r="O84" s="49" t="s">
        <v>163</v>
      </c>
      <c r="P84" s="75">
        <v>0.9</v>
      </c>
      <c r="Q84" s="49" t="s">
        <v>146</v>
      </c>
      <c r="R84" s="56" t="s">
        <v>450</v>
      </c>
      <c r="S84" s="49" t="s">
        <v>151</v>
      </c>
      <c r="T84" s="48" t="s">
        <v>446</v>
      </c>
      <c r="U84" s="121">
        <v>604130514</v>
      </c>
      <c r="V84" s="48" t="s">
        <v>451</v>
      </c>
      <c r="W84" s="48" t="s">
        <v>843</v>
      </c>
      <c r="X84" s="88">
        <v>0.79</v>
      </c>
      <c r="Y84" s="86">
        <v>22490233</v>
      </c>
      <c r="Z84" s="87" t="s">
        <v>660</v>
      </c>
      <c r="AA84" s="67"/>
    </row>
    <row r="85" spans="1:28" s="17" customFormat="1" ht="156.75" x14ac:dyDescent="0.25">
      <c r="A85" s="57">
        <v>78</v>
      </c>
      <c r="B85" s="56" t="s">
        <v>184</v>
      </c>
      <c r="C85" s="56" t="s">
        <v>109</v>
      </c>
      <c r="D85" s="56" t="s">
        <v>81</v>
      </c>
      <c r="E85" s="56" t="s">
        <v>175</v>
      </c>
      <c r="F85" s="56" t="s">
        <v>68</v>
      </c>
      <c r="G85" s="48" t="s">
        <v>32</v>
      </c>
      <c r="H85" s="48" t="s">
        <v>56</v>
      </c>
      <c r="I85" s="48" t="s">
        <v>14</v>
      </c>
      <c r="J85" s="56" t="s">
        <v>452</v>
      </c>
      <c r="K85" s="106">
        <v>44256</v>
      </c>
      <c r="L85" s="106">
        <v>44561</v>
      </c>
      <c r="M85" s="56" t="s">
        <v>453</v>
      </c>
      <c r="N85" s="56" t="s">
        <v>454</v>
      </c>
      <c r="O85" s="54" t="s">
        <v>163</v>
      </c>
      <c r="P85" s="75">
        <v>0.96</v>
      </c>
      <c r="Q85" s="54" t="s">
        <v>145</v>
      </c>
      <c r="R85" s="56" t="s">
        <v>455</v>
      </c>
      <c r="S85" s="54" t="s">
        <v>151</v>
      </c>
      <c r="T85" s="48" t="s">
        <v>456</v>
      </c>
      <c r="U85" s="122" t="s">
        <v>457</v>
      </c>
      <c r="V85" s="56" t="s">
        <v>105</v>
      </c>
      <c r="W85" s="48" t="s">
        <v>661</v>
      </c>
      <c r="X85" s="88">
        <v>0.97940000000000005</v>
      </c>
      <c r="Y85" s="86">
        <v>0</v>
      </c>
      <c r="Z85" s="87" t="s">
        <v>662</v>
      </c>
      <c r="AA85" s="67"/>
    </row>
    <row r="86" spans="1:28" s="17" customFormat="1" ht="215.25" x14ac:dyDescent="0.25">
      <c r="A86" s="91">
        <v>79</v>
      </c>
      <c r="B86" s="56" t="s">
        <v>184</v>
      </c>
      <c r="C86" s="56" t="s">
        <v>109</v>
      </c>
      <c r="D86" s="56" t="s">
        <v>81</v>
      </c>
      <c r="E86" s="56" t="s">
        <v>175</v>
      </c>
      <c r="F86" s="56" t="s">
        <v>68</v>
      </c>
      <c r="G86" s="56" t="s">
        <v>32</v>
      </c>
      <c r="H86" s="56" t="s">
        <v>56</v>
      </c>
      <c r="I86" s="56" t="s">
        <v>14</v>
      </c>
      <c r="J86" s="56" t="s">
        <v>458</v>
      </c>
      <c r="K86" s="106">
        <v>44256</v>
      </c>
      <c r="L86" s="106">
        <v>44561</v>
      </c>
      <c r="M86" s="56" t="s">
        <v>459</v>
      </c>
      <c r="N86" s="56" t="s">
        <v>460</v>
      </c>
      <c r="O86" s="57" t="s">
        <v>163</v>
      </c>
      <c r="P86" s="107">
        <v>0.96</v>
      </c>
      <c r="Q86" s="57" t="s">
        <v>145</v>
      </c>
      <c r="R86" s="56" t="s">
        <v>461</v>
      </c>
      <c r="S86" s="57" t="s">
        <v>151</v>
      </c>
      <c r="T86" s="56" t="s">
        <v>446</v>
      </c>
      <c r="U86" s="121">
        <v>944830624</v>
      </c>
      <c r="V86" s="56" t="s">
        <v>105</v>
      </c>
      <c r="W86" s="48" t="s">
        <v>844</v>
      </c>
      <c r="X86" s="89">
        <v>0.875</v>
      </c>
      <c r="Y86" s="86">
        <v>57174638</v>
      </c>
      <c r="Z86" s="87" t="s">
        <v>663</v>
      </c>
      <c r="AA86" s="67"/>
    </row>
    <row r="87" spans="1:28" s="17" customFormat="1" ht="200.25" x14ac:dyDescent="0.25">
      <c r="A87" s="57">
        <v>80</v>
      </c>
      <c r="B87" s="56" t="s">
        <v>184</v>
      </c>
      <c r="C87" s="56" t="s">
        <v>109</v>
      </c>
      <c r="D87" s="56" t="s">
        <v>81</v>
      </c>
      <c r="E87" s="56" t="s">
        <v>175</v>
      </c>
      <c r="F87" s="56" t="s">
        <v>68</v>
      </c>
      <c r="G87" s="48" t="s">
        <v>33</v>
      </c>
      <c r="H87" s="48" t="s">
        <v>56</v>
      </c>
      <c r="I87" s="48" t="s">
        <v>14</v>
      </c>
      <c r="J87" s="48" t="s">
        <v>462</v>
      </c>
      <c r="K87" s="100">
        <v>44256</v>
      </c>
      <c r="L87" s="100">
        <v>44561</v>
      </c>
      <c r="M87" s="56" t="s">
        <v>463</v>
      </c>
      <c r="N87" s="48" t="s">
        <v>464</v>
      </c>
      <c r="O87" s="49" t="s">
        <v>163</v>
      </c>
      <c r="P87" s="51">
        <v>1</v>
      </c>
      <c r="Q87" s="49" t="s">
        <v>146</v>
      </c>
      <c r="R87" s="48" t="s">
        <v>465</v>
      </c>
      <c r="S87" s="57" t="s">
        <v>151</v>
      </c>
      <c r="T87" s="48" t="s">
        <v>446</v>
      </c>
      <c r="U87" s="121">
        <v>830500000</v>
      </c>
      <c r="V87" s="48" t="s">
        <v>451</v>
      </c>
      <c r="W87" s="48" t="s">
        <v>845</v>
      </c>
      <c r="X87" s="88">
        <v>1</v>
      </c>
      <c r="Y87" s="86">
        <v>178703299</v>
      </c>
      <c r="Z87" s="87" t="s">
        <v>664</v>
      </c>
      <c r="AA87" s="67"/>
    </row>
    <row r="88" spans="1:28" s="17" customFormat="1" ht="171" x14ac:dyDescent="0.25">
      <c r="A88" s="91">
        <v>81</v>
      </c>
      <c r="B88" s="56" t="s">
        <v>184</v>
      </c>
      <c r="C88" s="63" t="s">
        <v>108</v>
      </c>
      <c r="D88" s="56" t="s">
        <v>80</v>
      </c>
      <c r="E88" s="56" t="s">
        <v>174</v>
      </c>
      <c r="F88" s="56" t="s">
        <v>86</v>
      </c>
      <c r="G88" s="56" t="s">
        <v>42</v>
      </c>
      <c r="H88" s="48" t="s">
        <v>489</v>
      </c>
      <c r="I88" s="123" t="s">
        <v>466</v>
      </c>
      <c r="J88" s="56" t="s">
        <v>564</v>
      </c>
      <c r="K88" s="101">
        <v>44211</v>
      </c>
      <c r="L88" s="101">
        <v>44561</v>
      </c>
      <c r="M88" s="124" t="s">
        <v>565</v>
      </c>
      <c r="N88" s="56" t="s">
        <v>566</v>
      </c>
      <c r="O88" s="63" t="s">
        <v>169</v>
      </c>
      <c r="P88" s="57">
        <v>30</v>
      </c>
      <c r="Q88" s="63" t="s">
        <v>145</v>
      </c>
      <c r="R88" s="56" t="s">
        <v>567</v>
      </c>
      <c r="S88" s="63" t="s">
        <v>150</v>
      </c>
      <c r="T88" s="56" t="s">
        <v>569</v>
      </c>
      <c r="U88" s="108" t="s">
        <v>568</v>
      </c>
      <c r="V88" s="56"/>
      <c r="W88" s="48" t="s">
        <v>749</v>
      </c>
      <c r="X88" s="54">
        <v>21</v>
      </c>
      <c r="Y88" s="54" t="s">
        <v>750</v>
      </c>
      <c r="Z88" s="62" t="s">
        <v>751</v>
      </c>
      <c r="AA88" s="62" t="s">
        <v>752</v>
      </c>
    </row>
    <row r="89" spans="1:28" s="17" customFormat="1" ht="174" customHeight="1" x14ac:dyDescent="0.25">
      <c r="A89" s="57">
        <v>82</v>
      </c>
      <c r="B89" s="56" t="s">
        <v>184</v>
      </c>
      <c r="C89" s="63" t="s">
        <v>108</v>
      </c>
      <c r="D89" s="56" t="s">
        <v>80</v>
      </c>
      <c r="E89" s="56" t="s">
        <v>174</v>
      </c>
      <c r="F89" s="56" t="s">
        <v>86</v>
      </c>
      <c r="G89" s="56" t="s">
        <v>42</v>
      </c>
      <c r="H89" s="48" t="s">
        <v>489</v>
      </c>
      <c r="I89" s="62" t="s">
        <v>869</v>
      </c>
      <c r="J89" s="62" t="s">
        <v>467</v>
      </c>
      <c r="K89" s="101">
        <v>44211</v>
      </c>
      <c r="L89" s="101">
        <v>44561</v>
      </c>
      <c r="M89" s="124" t="s">
        <v>468</v>
      </c>
      <c r="N89" s="56" t="s">
        <v>469</v>
      </c>
      <c r="O89" s="63" t="s">
        <v>169</v>
      </c>
      <c r="P89" s="57">
        <v>1</v>
      </c>
      <c r="Q89" s="63" t="s">
        <v>145</v>
      </c>
      <c r="R89" s="56" t="s">
        <v>470</v>
      </c>
      <c r="S89" s="63" t="s">
        <v>152</v>
      </c>
      <c r="T89" s="56" t="s">
        <v>471</v>
      </c>
      <c r="U89" s="90">
        <v>515450000</v>
      </c>
      <c r="V89" s="54" t="s">
        <v>97</v>
      </c>
      <c r="W89" s="48" t="s">
        <v>753</v>
      </c>
      <c r="X89" s="75" t="s">
        <v>53</v>
      </c>
      <c r="Y89" s="54" t="s">
        <v>754</v>
      </c>
      <c r="Z89" s="62" t="s">
        <v>846</v>
      </c>
      <c r="AA89" s="62" t="s">
        <v>755</v>
      </c>
    </row>
    <row r="90" spans="1:28" s="17" customFormat="1" ht="156.75" x14ac:dyDescent="0.25">
      <c r="A90" s="91">
        <v>83</v>
      </c>
      <c r="B90" s="56" t="s">
        <v>184</v>
      </c>
      <c r="C90" s="63" t="s">
        <v>108</v>
      </c>
      <c r="D90" s="56" t="s">
        <v>80</v>
      </c>
      <c r="E90" s="56" t="s">
        <v>174</v>
      </c>
      <c r="F90" s="56" t="s">
        <v>86</v>
      </c>
      <c r="G90" s="56" t="s">
        <v>42</v>
      </c>
      <c r="H90" s="48" t="s">
        <v>489</v>
      </c>
      <c r="I90" s="62" t="s">
        <v>869</v>
      </c>
      <c r="J90" s="62" t="s">
        <v>467</v>
      </c>
      <c r="K90" s="101">
        <v>44211</v>
      </c>
      <c r="L90" s="101">
        <v>44561</v>
      </c>
      <c r="M90" s="124" t="s">
        <v>472</v>
      </c>
      <c r="N90" s="56" t="s">
        <v>473</v>
      </c>
      <c r="O90" s="63" t="s">
        <v>169</v>
      </c>
      <c r="P90" s="57">
        <v>1</v>
      </c>
      <c r="Q90" s="63" t="s">
        <v>145</v>
      </c>
      <c r="R90" s="56" t="s">
        <v>474</v>
      </c>
      <c r="S90" s="63" t="s">
        <v>152</v>
      </c>
      <c r="T90" s="56" t="s">
        <v>471</v>
      </c>
      <c r="U90" s="90">
        <v>15000000</v>
      </c>
      <c r="V90" s="54" t="s">
        <v>97</v>
      </c>
      <c r="W90" s="48" t="s">
        <v>756</v>
      </c>
      <c r="X90" s="75" t="s">
        <v>53</v>
      </c>
      <c r="Y90" s="54">
        <v>0</v>
      </c>
      <c r="Z90" s="56" t="s">
        <v>847</v>
      </c>
      <c r="AA90" s="62" t="s">
        <v>757</v>
      </c>
    </row>
    <row r="91" spans="1:28" s="17" customFormat="1" ht="120" x14ac:dyDescent="0.25">
      <c r="A91" s="57">
        <v>84</v>
      </c>
      <c r="B91" s="56" t="s">
        <v>185</v>
      </c>
      <c r="C91" s="63" t="s">
        <v>110</v>
      </c>
      <c r="D91" s="56" t="s">
        <v>82</v>
      </c>
      <c r="E91" s="56" t="s">
        <v>274</v>
      </c>
      <c r="F91" s="56" t="s">
        <v>68</v>
      </c>
      <c r="G91" s="56" t="s">
        <v>38</v>
      </c>
      <c r="H91" s="48" t="s">
        <v>489</v>
      </c>
      <c r="I91" s="62" t="s">
        <v>869</v>
      </c>
      <c r="J91" s="56" t="s">
        <v>543</v>
      </c>
      <c r="K91" s="101">
        <v>44256</v>
      </c>
      <c r="L91" s="101">
        <v>44561</v>
      </c>
      <c r="M91" s="124" t="s">
        <v>475</v>
      </c>
      <c r="N91" s="56" t="s">
        <v>476</v>
      </c>
      <c r="O91" s="63" t="s">
        <v>169</v>
      </c>
      <c r="P91" s="57">
        <v>5</v>
      </c>
      <c r="Q91" s="63" t="s">
        <v>145</v>
      </c>
      <c r="R91" s="56" t="s">
        <v>477</v>
      </c>
      <c r="S91" s="63" t="s">
        <v>152</v>
      </c>
      <c r="T91" s="56" t="s">
        <v>166</v>
      </c>
      <c r="U91" s="90">
        <v>480000000</v>
      </c>
      <c r="V91" s="54" t="s">
        <v>97</v>
      </c>
      <c r="W91" s="48" t="s">
        <v>758</v>
      </c>
      <c r="X91" s="54">
        <v>1</v>
      </c>
      <c r="Y91" s="70">
        <v>130437101</v>
      </c>
      <c r="Z91" s="62" t="s">
        <v>848</v>
      </c>
      <c r="AA91" s="62" t="s">
        <v>757</v>
      </c>
      <c r="AB91" s="43" t="s">
        <v>818</v>
      </c>
    </row>
    <row r="92" spans="1:28" s="17" customFormat="1" ht="114" x14ac:dyDescent="0.25">
      <c r="A92" s="91">
        <v>85</v>
      </c>
      <c r="B92" s="56" t="s">
        <v>185</v>
      </c>
      <c r="C92" s="63" t="s">
        <v>110</v>
      </c>
      <c r="D92" s="56" t="s">
        <v>82</v>
      </c>
      <c r="E92" s="56" t="s">
        <v>274</v>
      </c>
      <c r="F92" s="56" t="s">
        <v>68</v>
      </c>
      <c r="G92" s="56" t="s">
        <v>38</v>
      </c>
      <c r="H92" s="48" t="s">
        <v>489</v>
      </c>
      <c r="I92" s="62" t="s">
        <v>870</v>
      </c>
      <c r="J92" s="62" t="s">
        <v>871</v>
      </c>
      <c r="K92" s="101">
        <v>44211</v>
      </c>
      <c r="L92" s="101">
        <v>44561</v>
      </c>
      <c r="M92" s="124" t="s">
        <v>478</v>
      </c>
      <c r="N92" s="56" t="s">
        <v>479</v>
      </c>
      <c r="O92" s="63" t="s">
        <v>163</v>
      </c>
      <c r="P92" s="107">
        <v>1</v>
      </c>
      <c r="Q92" s="63" t="s">
        <v>145</v>
      </c>
      <c r="R92" s="56" t="s">
        <v>480</v>
      </c>
      <c r="S92" s="63" t="s">
        <v>151</v>
      </c>
      <c r="T92" s="56" t="s">
        <v>166</v>
      </c>
      <c r="U92" s="90" t="s">
        <v>481</v>
      </c>
      <c r="V92" s="54" t="s">
        <v>97</v>
      </c>
      <c r="W92" s="48" t="s">
        <v>759</v>
      </c>
      <c r="X92" s="75">
        <v>1</v>
      </c>
      <c r="Y92" s="54"/>
      <c r="Z92" s="62" t="s">
        <v>849</v>
      </c>
      <c r="AA92" s="62" t="s">
        <v>760</v>
      </c>
    </row>
    <row r="93" spans="1:28" s="17" customFormat="1" ht="114" x14ac:dyDescent="0.25">
      <c r="A93" s="57">
        <v>86</v>
      </c>
      <c r="B93" s="56" t="s">
        <v>185</v>
      </c>
      <c r="C93" s="63" t="s">
        <v>110</v>
      </c>
      <c r="D93" s="56" t="s">
        <v>82</v>
      </c>
      <c r="E93" s="56" t="s">
        <v>274</v>
      </c>
      <c r="F93" s="56" t="s">
        <v>68</v>
      </c>
      <c r="G93" s="56" t="s">
        <v>38</v>
      </c>
      <c r="H93" s="48" t="s">
        <v>489</v>
      </c>
      <c r="I93" s="62" t="s">
        <v>870</v>
      </c>
      <c r="J93" s="62" t="s">
        <v>871</v>
      </c>
      <c r="K93" s="101">
        <v>44211</v>
      </c>
      <c r="L93" s="101">
        <v>44561</v>
      </c>
      <c r="M93" s="124" t="s">
        <v>482</v>
      </c>
      <c r="N93" s="56" t="s">
        <v>483</v>
      </c>
      <c r="O93" s="63" t="s">
        <v>484</v>
      </c>
      <c r="P93" s="125">
        <v>20</v>
      </c>
      <c r="Q93" s="63" t="s">
        <v>145</v>
      </c>
      <c r="R93" s="56" t="s">
        <v>485</v>
      </c>
      <c r="S93" s="63" t="s">
        <v>151</v>
      </c>
      <c r="T93" s="56" t="s">
        <v>166</v>
      </c>
      <c r="U93" s="90">
        <v>50450000</v>
      </c>
      <c r="V93" s="54" t="s">
        <v>97</v>
      </c>
      <c r="W93" s="48" t="s">
        <v>761</v>
      </c>
      <c r="X93" s="75">
        <v>1</v>
      </c>
      <c r="Y93" s="70">
        <v>0</v>
      </c>
      <c r="Z93" s="62" t="s">
        <v>850</v>
      </c>
      <c r="AA93" s="62" t="s">
        <v>762</v>
      </c>
    </row>
    <row r="94" spans="1:28" s="17" customFormat="1" ht="156.75" x14ac:dyDescent="0.25">
      <c r="A94" s="91">
        <v>87</v>
      </c>
      <c r="B94" s="56" t="s">
        <v>184</v>
      </c>
      <c r="C94" s="63" t="s">
        <v>108</v>
      </c>
      <c r="D94" s="56" t="s">
        <v>80</v>
      </c>
      <c r="E94" s="56" t="s">
        <v>174</v>
      </c>
      <c r="F94" s="56" t="s">
        <v>86</v>
      </c>
      <c r="G94" s="56" t="s">
        <v>42</v>
      </c>
      <c r="H94" s="48" t="s">
        <v>489</v>
      </c>
      <c r="I94" s="62" t="s">
        <v>870</v>
      </c>
      <c r="J94" s="56" t="s">
        <v>486</v>
      </c>
      <c r="K94" s="101">
        <v>44470</v>
      </c>
      <c r="L94" s="101">
        <v>44561</v>
      </c>
      <c r="M94" s="124" t="s">
        <v>487</v>
      </c>
      <c r="N94" s="56" t="s">
        <v>439</v>
      </c>
      <c r="O94" s="63" t="s">
        <v>169</v>
      </c>
      <c r="P94" s="57">
        <v>1</v>
      </c>
      <c r="Q94" s="63" t="s">
        <v>145</v>
      </c>
      <c r="R94" s="56" t="s">
        <v>488</v>
      </c>
      <c r="S94" s="63" t="s">
        <v>152</v>
      </c>
      <c r="T94" s="62" t="s">
        <v>166</v>
      </c>
      <c r="U94" s="90">
        <v>26522500</v>
      </c>
      <c r="V94" s="54" t="s">
        <v>97</v>
      </c>
      <c r="W94" s="48" t="s">
        <v>763</v>
      </c>
      <c r="X94" s="75" t="s">
        <v>53</v>
      </c>
      <c r="Y94" s="54">
        <v>0</v>
      </c>
      <c r="Z94" s="62" t="s">
        <v>764</v>
      </c>
      <c r="AA94" s="62" t="s">
        <v>765</v>
      </c>
    </row>
    <row r="95" spans="1:28" s="45" customFormat="1" ht="114" x14ac:dyDescent="0.25">
      <c r="A95" s="57">
        <v>88</v>
      </c>
      <c r="B95" s="56" t="s">
        <v>184</v>
      </c>
      <c r="C95" s="63" t="s">
        <v>111</v>
      </c>
      <c r="D95" s="56" t="s">
        <v>490</v>
      </c>
      <c r="E95" s="56" t="s">
        <v>179</v>
      </c>
      <c r="F95" s="56" t="s">
        <v>68</v>
      </c>
      <c r="G95" s="56" t="s">
        <v>45</v>
      </c>
      <c r="H95" s="56" t="s">
        <v>533</v>
      </c>
      <c r="I95" s="56" t="s">
        <v>13</v>
      </c>
      <c r="J95" s="56" t="s">
        <v>539</v>
      </c>
      <c r="K95" s="124">
        <v>44197</v>
      </c>
      <c r="L95" s="124">
        <v>44561</v>
      </c>
      <c r="M95" s="56" t="s">
        <v>491</v>
      </c>
      <c r="N95" s="56" t="s">
        <v>492</v>
      </c>
      <c r="O95" s="63" t="s">
        <v>163</v>
      </c>
      <c r="P95" s="107">
        <v>0.98</v>
      </c>
      <c r="Q95" s="63" t="s">
        <v>146</v>
      </c>
      <c r="R95" s="56" t="s">
        <v>493</v>
      </c>
      <c r="S95" s="63" t="s">
        <v>151</v>
      </c>
      <c r="T95" s="56" t="s">
        <v>141</v>
      </c>
      <c r="U95" s="126" t="s">
        <v>186</v>
      </c>
      <c r="V95" s="56" t="s">
        <v>104</v>
      </c>
      <c r="W95" s="48" t="s">
        <v>665</v>
      </c>
      <c r="X95" s="75">
        <v>1</v>
      </c>
      <c r="Y95" s="90" t="s">
        <v>186</v>
      </c>
      <c r="Z95" s="62" t="s">
        <v>666</v>
      </c>
      <c r="AA95" s="62" t="s">
        <v>667</v>
      </c>
    </row>
    <row r="96" spans="1:28" s="45" customFormat="1" ht="129.75" customHeight="1" x14ac:dyDescent="0.25">
      <c r="A96" s="91">
        <v>89</v>
      </c>
      <c r="B96" s="56" t="s">
        <v>184</v>
      </c>
      <c r="C96" s="63" t="s">
        <v>111</v>
      </c>
      <c r="D96" s="56" t="s">
        <v>490</v>
      </c>
      <c r="E96" s="54" t="s">
        <v>179</v>
      </c>
      <c r="F96" s="56" t="s">
        <v>494</v>
      </c>
      <c r="G96" s="56" t="s">
        <v>45</v>
      </c>
      <c r="H96" s="56" t="s">
        <v>533</v>
      </c>
      <c r="I96" s="56" t="s">
        <v>13</v>
      </c>
      <c r="J96" s="62" t="s">
        <v>540</v>
      </c>
      <c r="K96" s="124">
        <v>44287</v>
      </c>
      <c r="L96" s="124">
        <v>44561</v>
      </c>
      <c r="M96" s="56" t="s">
        <v>495</v>
      </c>
      <c r="N96" s="56" t="s">
        <v>496</v>
      </c>
      <c r="O96" s="63" t="s">
        <v>169</v>
      </c>
      <c r="P96" s="57">
        <v>4</v>
      </c>
      <c r="Q96" s="57" t="s">
        <v>145</v>
      </c>
      <c r="R96" s="56" t="s">
        <v>496</v>
      </c>
      <c r="S96" s="63" t="s">
        <v>151</v>
      </c>
      <c r="T96" s="56" t="s">
        <v>497</v>
      </c>
      <c r="U96" s="127">
        <v>520419396</v>
      </c>
      <c r="V96" s="56" t="s">
        <v>217</v>
      </c>
      <c r="W96" s="48" t="s">
        <v>668</v>
      </c>
      <c r="X96" s="54">
        <v>2</v>
      </c>
      <c r="Y96" s="54" t="s">
        <v>813</v>
      </c>
      <c r="Z96" s="65" t="s">
        <v>669</v>
      </c>
      <c r="AA96" s="62" t="s">
        <v>667</v>
      </c>
    </row>
    <row r="97" spans="1:27" s="45" customFormat="1" ht="114" x14ac:dyDescent="0.25">
      <c r="A97" s="57">
        <v>90</v>
      </c>
      <c r="B97" s="56" t="s">
        <v>184</v>
      </c>
      <c r="C97" s="63" t="s">
        <v>111</v>
      </c>
      <c r="D97" s="56" t="s">
        <v>490</v>
      </c>
      <c r="E97" s="56" t="s">
        <v>179</v>
      </c>
      <c r="F97" s="56" t="s">
        <v>68</v>
      </c>
      <c r="G97" s="56" t="s">
        <v>45</v>
      </c>
      <c r="H97" s="56" t="s">
        <v>533</v>
      </c>
      <c r="I97" s="56" t="s">
        <v>13</v>
      </c>
      <c r="J97" s="62" t="s">
        <v>540</v>
      </c>
      <c r="K97" s="124">
        <v>44287</v>
      </c>
      <c r="L97" s="124">
        <v>44561</v>
      </c>
      <c r="M97" s="56" t="s">
        <v>498</v>
      </c>
      <c r="N97" s="56" t="s">
        <v>499</v>
      </c>
      <c r="O97" s="63" t="s">
        <v>169</v>
      </c>
      <c r="P97" s="57">
        <v>4</v>
      </c>
      <c r="Q97" s="63" t="s">
        <v>145</v>
      </c>
      <c r="R97" s="56" t="s">
        <v>500</v>
      </c>
      <c r="S97" s="63" t="s">
        <v>151</v>
      </c>
      <c r="T97" s="56" t="s">
        <v>165</v>
      </c>
      <c r="U97" s="127" t="s">
        <v>501</v>
      </c>
      <c r="V97" s="56" t="s">
        <v>104</v>
      </c>
      <c r="W97" s="48" t="s">
        <v>670</v>
      </c>
      <c r="X97" s="54">
        <v>2</v>
      </c>
      <c r="Y97" s="54" t="s">
        <v>53</v>
      </c>
      <c r="Z97" s="65" t="s">
        <v>671</v>
      </c>
      <c r="AA97" s="62" t="s">
        <v>667</v>
      </c>
    </row>
    <row r="98" spans="1:27" s="45" customFormat="1" ht="156.75" x14ac:dyDescent="0.25">
      <c r="A98" s="91">
        <v>91</v>
      </c>
      <c r="B98" s="56" t="s">
        <v>184</v>
      </c>
      <c r="C98" s="128" t="s">
        <v>108</v>
      </c>
      <c r="D98" s="48" t="s">
        <v>80</v>
      </c>
      <c r="E98" s="56" t="s">
        <v>179</v>
      </c>
      <c r="F98" s="56" t="s">
        <v>68</v>
      </c>
      <c r="G98" s="56" t="s">
        <v>45</v>
      </c>
      <c r="H98" s="56" t="s">
        <v>533</v>
      </c>
      <c r="I98" s="56" t="s">
        <v>13</v>
      </c>
      <c r="J98" s="56" t="s">
        <v>541</v>
      </c>
      <c r="K98" s="124">
        <v>44409</v>
      </c>
      <c r="L98" s="124">
        <v>44530</v>
      </c>
      <c r="M98" s="56" t="s">
        <v>502</v>
      </c>
      <c r="N98" s="56" t="s">
        <v>503</v>
      </c>
      <c r="O98" s="63" t="s">
        <v>169</v>
      </c>
      <c r="P98" s="54">
        <v>1</v>
      </c>
      <c r="Q98" s="56" t="s">
        <v>145</v>
      </c>
      <c r="R98" s="56" t="s">
        <v>504</v>
      </c>
      <c r="S98" s="56" t="s">
        <v>152</v>
      </c>
      <c r="T98" s="56" t="s">
        <v>497</v>
      </c>
      <c r="U98" s="127">
        <v>56384713</v>
      </c>
      <c r="V98" s="56" t="s">
        <v>217</v>
      </c>
      <c r="W98" s="48" t="s">
        <v>672</v>
      </c>
      <c r="X98" s="54" t="s">
        <v>53</v>
      </c>
      <c r="Y98" s="54" t="s">
        <v>53</v>
      </c>
      <c r="Z98" s="72"/>
      <c r="AA98" s="72"/>
    </row>
    <row r="99" spans="1:27" s="45" customFormat="1" ht="114" x14ac:dyDescent="0.25">
      <c r="A99" s="57">
        <v>92</v>
      </c>
      <c r="B99" s="56" t="s">
        <v>184</v>
      </c>
      <c r="C99" s="63" t="s">
        <v>111</v>
      </c>
      <c r="D99" s="56" t="s">
        <v>490</v>
      </c>
      <c r="E99" s="56" t="s">
        <v>179</v>
      </c>
      <c r="F99" s="56" t="s">
        <v>68</v>
      </c>
      <c r="G99" s="56" t="s">
        <v>45</v>
      </c>
      <c r="H99" s="56" t="s">
        <v>533</v>
      </c>
      <c r="I99" s="56" t="s">
        <v>13</v>
      </c>
      <c r="J99" s="62" t="s">
        <v>542</v>
      </c>
      <c r="K99" s="124">
        <v>44197</v>
      </c>
      <c r="L99" s="124">
        <v>44561</v>
      </c>
      <c r="M99" s="56" t="s">
        <v>505</v>
      </c>
      <c r="N99" s="56" t="s">
        <v>506</v>
      </c>
      <c r="O99" s="63" t="s">
        <v>169</v>
      </c>
      <c r="P99" s="54">
        <v>120</v>
      </c>
      <c r="Q99" s="56" t="s">
        <v>145</v>
      </c>
      <c r="R99" s="56" t="s">
        <v>507</v>
      </c>
      <c r="S99" s="56" t="s">
        <v>152</v>
      </c>
      <c r="T99" s="56" t="s">
        <v>497</v>
      </c>
      <c r="U99" s="127">
        <v>18396879</v>
      </c>
      <c r="V99" s="56" t="s">
        <v>217</v>
      </c>
      <c r="W99" s="48" t="s">
        <v>673</v>
      </c>
      <c r="X99" s="54">
        <v>426</v>
      </c>
      <c r="Y99" s="54" t="s">
        <v>674</v>
      </c>
      <c r="Z99" s="62" t="s">
        <v>675</v>
      </c>
      <c r="AA99" s="62" t="s">
        <v>667</v>
      </c>
    </row>
    <row r="100" spans="1:27" s="45" customFormat="1" ht="114" x14ac:dyDescent="0.25">
      <c r="A100" s="91">
        <v>93</v>
      </c>
      <c r="B100" s="56" t="s">
        <v>184</v>
      </c>
      <c r="C100" s="63" t="s">
        <v>111</v>
      </c>
      <c r="D100" s="56" t="s">
        <v>490</v>
      </c>
      <c r="E100" s="56" t="s">
        <v>179</v>
      </c>
      <c r="F100" s="56" t="s">
        <v>68</v>
      </c>
      <c r="G100" s="56" t="s">
        <v>45</v>
      </c>
      <c r="H100" s="56" t="s">
        <v>533</v>
      </c>
      <c r="I100" s="56" t="s">
        <v>13</v>
      </c>
      <c r="J100" s="62" t="s">
        <v>542</v>
      </c>
      <c r="K100" s="124">
        <v>44200</v>
      </c>
      <c r="L100" s="124">
        <v>44561</v>
      </c>
      <c r="M100" s="56" t="s">
        <v>508</v>
      </c>
      <c r="N100" s="56" t="s">
        <v>509</v>
      </c>
      <c r="O100" s="63" t="s">
        <v>169</v>
      </c>
      <c r="P100" s="54">
        <v>3</v>
      </c>
      <c r="Q100" s="56" t="s">
        <v>145</v>
      </c>
      <c r="R100" s="56" t="s">
        <v>510</v>
      </c>
      <c r="S100" s="56" t="s">
        <v>152</v>
      </c>
      <c r="T100" s="56" t="s">
        <v>497</v>
      </c>
      <c r="U100" s="127" t="s">
        <v>511</v>
      </c>
      <c r="V100" s="56" t="s">
        <v>217</v>
      </c>
      <c r="W100" s="48" t="s">
        <v>676</v>
      </c>
      <c r="X100" s="54" t="s">
        <v>53</v>
      </c>
      <c r="Y100" s="54">
        <v>0</v>
      </c>
      <c r="Z100" s="62" t="s">
        <v>677</v>
      </c>
      <c r="AA100" s="62" t="s">
        <v>667</v>
      </c>
    </row>
    <row r="101" spans="1:27" s="45" customFormat="1" ht="156.75" x14ac:dyDescent="0.25">
      <c r="A101" s="57">
        <v>94</v>
      </c>
      <c r="B101" s="56" t="s">
        <v>184</v>
      </c>
      <c r="C101" s="63" t="s">
        <v>109</v>
      </c>
      <c r="D101" s="56" t="s">
        <v>81</v>
      </c>
      <c r="E101" s="56" t="s">
        <v>179</v>
      </c>
      <c r="F101" s="56" t="s">
        <v>68</v>
      </c>
      <c r="G101" s="56" t="s">
        <v>45</v>
      </c>
      <c r="H101" s="56" t="s">
        <v>533</v>
      </c>
      <c r="I101" s="56" t="s">
        <v>13</v>
      </c>
      <c r="J101" s="56" t="s">
        <v>570</v>
      </c>
      <c r="K101" s="124">
        <v>44348</v>
      </c>
      <c r="L101" s="124">
        <v>44561</v>
      </c>
      <c r="M101" s="56" t="s">
        <v>512</v>
      </c>
      <c r="N101" s="56" t="s">
        <v>513</v>
      </c>
      <c r="O101" s="63" t="s">
        <v>169</v>
      </c>
      <c r="P101" s="54">
        <v>1</v>
      </c>
      <c r="Q101" s="56" t="s">
        <v>145</v>
      </c>
      <c r="R101" s="56" t="s">
        <v>514</v>
      </c>
      <c r="S101" s="56" t="s">
        <v>152</v>
      </c>
      <c r="T101" s="56" t="s">
        <v>497</v>
      </c>
      <c r="U101" s="127">
        <v>47733343</v>
      </c>
      <c r="V101" s="56" t="s">
        <v>217</v>
      </c>
      <c r="W101" s="48" t="s">
        <v>676</v>
      </c>
      <c r="X101" s="54" t="s">
        <v>53</v>
      </c>
      <c r="Y101" s="54">
        <v>0</v>
      </c>
      <c r="Z101" s="62" t="s">
        <v>677</v>
      </c>
      <c r="AA101" s="62" t="s">
        <v>667</v>
      </c>
    </row>
    <row r="102" spans="1:27" s="45" customFormat="1" ht="152.25" customHeight="1" x14ac:dyDescent="0.25">
      <c r="A102" s="91">
        <v>95</v>
      </c>
      <c r="B102" s="56" t="s">
        <v>184</v>
      </c>
      <c r="C102" s="63" t="s">
        <v>111</v>
      </c>
      <c r="D102" s="56" t="s">
        <v>490</v>
      </c>
      <c r="E102" s="56" t="s">
        <v>179</v>
      </c>
      <c r="F102" s="63" t="s">
        <v>515</v>
      </c>
      <c r="G102" s="56" t="s">
        <v>45</v>
      </c>
      <c r="H102" s="56" t="s">
        <v>533</v>
      </c>
      <c r="I102" s="56" t="s">
        <v>13</v>
      </c>
      <c r="J102" s="56" t="s">
        <v>571</v>
      </c>
      <c r="K102" s="124">
        <v>44392</v>
      </c>
      <c r="L102" s="124">
        <v>44530</v>
      </c>
      <c r="M102" s="56" t="s">
        <v>516</v>
      </c>
      <c r="N102" s="56" t="s">
        <v>517</v>
      </c>
      <c r="O102" s="63" t="s">
        <v>163</v>
      </c>
      <c r="P102" s="75">
        <v>1</v>
      </c>
      <c r="Q102" s="56" t="s">
        <v>146</v>
      </c>
      <c r="R102" s="56" t="s">
        <v>518</v>
      </c>
      <c r="S102" s="56" t="s">
        <v>150</v>
      </c>
      <c r="T102" s="56" t="s">
        <v>497</v>
      </c>
      <c r="U102" s="127">
        <v>39621975</v>
      </c>
      <c r="V102" s="56" t="s">
        <v>217</v>
      </c>
      <c r="W102" s="48" t="s">
        <v>834</v>
      </c>
      <c r="X102" s="54" t="s">
        <v>53</v>
      </c>
      <c r="Y102" s="54">
        <v>0</v>
      </c>
      <c r="Z102" s="72"/>
      <c r="AA102" s="72"/>
    </row>
    <row r="103" spans="1:27" s="45" customFormat="1" ht="114" x14ac:dyDescent="0.25">
      <c r="A103" s="57">
        <v>96</v>
      </c>
      <c r="B103" s="56" t="s">
        <v>184</v>
      </c>
      <c r="C103" s="63" t="s">
        <v>111</v>
      </c>
      <c r="D103" s="56" t="s">
        <v>490</v>
      </c>
      <c r="E103" s="56" t="s">
        <v>179</v>
      </c>
      <c r="F103" s="56" t="s">
        <v>68</v>
      </c>
      <c r="G103" s="56" t="s">
        <v>45</v>
      </c>
      <c r="H103" s="56" t="s">
        <v>533</v>
      </c>
      <c r="I103" s="56" t="s">
        <v>13</v>
      </c>
      <c r="J103" s="56" t="s">
        <v>572</v>
      </c>
      <c r="K103" s="124">
        <v>44357</v>
      </c>
      <c r="L103" s="124">
        <v>44545</v>
      </c>
      <c r="M103" s="56" t="s">
        <v>519</v>
      </c>
      <c r="N103" s="56" t="s">
        <v>520</v>
      </c>
      <c r="O103" s="63" t="s">
        <v>169</v>
      </c>
      <c r="P103" s="54">
        <v>3</v>
      </c>
      <c r="Q103" s="56" t="s">
        <v>146</v>
      </c>
      <c r="R103" s="56" t="s">
        <v>521</v>
      </c>
      <c r="S103" s="56" t="s">
        <v>150</v>
      </c>
      <c r="T103" s="56" t="s">
        <v>141</v>
      </c>
      <c r="U103" s="127" t="s">
        <v>186</v>
      </c>
      <c r="V103" s="56" t="s">
        <v>104</v>
      </c>
      <c r="W103" s="48" t="s">
        <v>678</v>
      </c>
      <c r="X103" s="54">
        <v>2</v>
      </c>
      <c r="Y103" s="54" t="s">
        <v>53</v>
      </c>
      <c r="Z103" s="65" t="s">
        <v>679</v>
      </c>
      <c r="AA103" s="62" t="s">
        <v>667</v>
      </c>
    </row>
    <row r="104" spans="1:27" s="45" customFormat="1" ht="156.75" x14ac:dyDescent="0.25">
      <c r="A104" s="91">
        <v>97</v>
      </c>
      <c r="B104" s="56" t="s">
        <v>184</v>
      </c>
      <c r="C104" s="128" t="s">
        <v>109</v>
      </c>
      <c r="D104" s="48" t="s">
        <v>81</v>
      </c>
      <c r="E104" s="56" t="s">
        <v>179</v>
      </c>
      <c r="F104" s="56" t="s">
        <v>68</v>
      </c>
      <c r="G104" s="56" t="s">
        <v>45</v>
      </c>
      <c r="H104" s="56" t="s">
        <v>533</v>
      </c>
      <c r="I104" s="72" t="s">
        <v>13</v>
      </c>
      <c r="J104" s="56" t="s">
        <v>573</v>
      </c>
      <c r="K104" s="101">
        <v>44256</v>
      </c>
      <c r="L104" s="101">
        <v>44545</v>
      </c>
      <c r="M104" s="56" t="s">
        <v>522</v>
      </c>
      <c r="N104" s="56" t="s">
        <v>523</v>
      </c>
      <c r="O104" s="63" t="s">
        <v>169</v>
      </c>
      <c r="P104" s="57">
        <v>1</v>
      </c>
      <c r="Q104" s="56" t="s">
        <v>146</v>
      </c>
      <c r="R104" s="56" t="s">
        <v>514</v>
      </c>
      <c r="S104" s="63" t="s">
        <v>152</v>
      </c>
      <c r="T104" s="56" t="s">
        <v>497</v>
      </c>
      <c r="U104" s="127">
        <v>87813170</v>
      </c>
      <c r="V104" s="56" t="s">
        <v>217</v>
      </c>
      <c r="W104" s="48" t="s">
        <v>680</v>
      </c>
      <c r="X104" s="54">
        <v>0</v>
      </c>
      <c r="Y104" s="54">
        <v>0</v>
      </c>
      <c r="Z104" s="62" t="s">
        <v>186</v>
      </c>
      <c r="AA104" s="62" t="s">
        <v>667</v>
      </c>
    </row>
    <row r="105" spans="1:27" s="45" customFormat="1" ht="156.75" x14ac:dyDescent="0.25">
      <c r="A105" s="57">
        <v>98</v>
      </c>
      <c r="B105" s="56" t="s">
        <v>184</v>
      </c>
      <c r="C105" s="128" t="s">
        <v>108</v>
      </c>
      <c r="D105" s="53" t="s">
        <v>80</v>
      </c>
      <c r="E105" s="56" t="s">
        <v>174</v>
      </c>
      <c r="F105" s="56" t="s">
        <v>524</v>
      </c>
      <c r="G105" s="56" t="s">
        <v>45</v>
      </c>
      <c r="H105" s="56" t="s">
        <v>533</v>
      </c>
      <c r="I105" s="72" t="s">
        <v>13</v>
      </c>
      <c r="J105" s="56" t="s">
        <v>574</v>
      </c>
      <c r="K105" s="101">
        <v>44256</v>
      </c>
      <c r="L105" s="101">
        <v>44561</v>
      </c>
      <c r="M105" s="56" t="s">
        <v>525</v>
      </c>
      <c r="N105" s="56" t="s">
        <v>526</v>
      </c>
      <c r="O105" s="63" t="s">
        <v>169</v>
      </c>
      <c r="P105" s="57">
        <v>5</v>
      </c>
      <c r="Q105" s="56" t="s">
        <v>146</v>
      </c>
      <c r="R105" s="56" t="s">
        <v>527</v>
      </c>
      <c r="S105" s="63" t="s">
        <v>528</v>
      </c>
      <c r="T105" s="56" t="s">
        <v>141</v>
      </c>
      <c r="U105" s="127" t="s">
        <v>186</v>
      </c>
      <c r="V105" s="56" t="s">
        <v>104</v>
      </c>
      <c r="W105" s="48" t="s">
        <v>681</v>
      </c>
      <c r="X105" s="54">
        <v>2</v>
      </c>
      <c r="Y105" s="54" t="s">
        <v>53</v>
      </c>
      <c r="Z105" s="65" t="s">
        <v>682</v>
      </c>
      <c r="AA105" s="62" t="s">
        <v>667</v>
      </c>
    </row>
    <row r="106" spans="1:27" s="45" customFormat="1" ht="156.75" x14ac:dyDescent="0.25">
      <c r="A106" s="91">
        <v>99</v>
      </c>
      <c r="B106" s="56" t="s">
        <v>184</v>
      </c>
      <c r="C106" s="128" t="s">
        <v>109</v>
      </c>
      <c r="D106" s="53" t="s">
        <v>81</v>
      </c>
      <c r="E106" s="56" t="s">
        <v>179</v>
      </c>
      <c r="F106" s="63" t="s">
        <v>515</v>
      </c>
      <c r="G106" s="56" t="s">
        <v>45</v>
      </c>
      <c r="H106" s="56" t="s">
        <v>533</v>
      </c>
      <c r="I106" s="72" t="s">
        <v>13</v>
      </c>
      <c r="J106" s="56" t="s">
        <v>575</v>
      </c>
      <c r="K106" s="101">
        <v>44348</v>
      </c>
      <c r="L106" s="101">
        <v>44561</v>
      </c>
      <c r="M106" s="56" t="s">
        <v>529</v>
      </c>
      <c r="N106" s="56" t="s">
        <v>530</v>
      </c>
      <c r="O106" s="63" t="s">
        <v>169</v>
      </c>
      <c r="P106" s="57">
        <v>1</v>
      </c>
      <c r="Q106" s="56" t="s">
        <v>145</v>
      </c>
      <c r="R106" s="63" t="s">
        <v>530</v>
      </c>
      <c r="S106" s="63" t="s">
        <v>152</v>
      </c>
      <c r="T106" s="56" t="s">
        <v>497</v>
      </c>
      <c r="U106" s="127">
        <v>130216667</v>
      </c>
      <c r="V106" s="56" t="s">
        <v>531</v>
      </c>
      <c r="W106" s="48" t="s">
        <v>683</v>
      </c>
      <c r="X106" s="54" t="s">
        <v>186</v>
      </c>
      <c r="Y106" s="54" t="s">
        <v>684</v>
      </c>
      <c r="Z106" s="65" t="s">
        <v>685</v>
      </c>
      <c r="AA106" s="62" t="s">
        <v>667</v>
      </c>
    </row>
    <row r="107" spans="1:27" s="45" customFormat="1" ht="114" x14ac:dyDescent="0.25">
      <c r="A107" s="57">
        <v>100</v>
      </c>
      <c r="B107" s="56" t="s">
        <v>184</v>
      </c>
      <c r="C107" s="63" t="s">
        <v>111</v>
      </c>
      <c r="D107" s="56" t="s">
        <v>490</v>
      </c>
      <c r="E107" s="56" t="s">
        <v>179</v>
      </c>
      <c r="F107" s="63" t="s">
        <v>515</v>
      </c>
      <c r="G107" s="56" t="s">
        <v>45</v>
      </c>
      <c r="H107" s="56" t="s">
        <v>533</v>
      </c>
      <c r="I107" s="72" t="s">
        <v>13</v>
      </c>
      <c r="J107" s="56" t="s">
        <v>576</v>
      </c>
      <c r="K107" s="101">
        <v>44317</v>
      </c>
      <c r="L107" s="129">
        <v>44530</v>
      </c>
      <c r="M107" s="62" t="s">
        <v>537</v>
      </c>
      <c r="N107" s="62" t="s">
        <v>532</v>
      </c>
      <c r="O107" s="63" t="s">
        <v>169</v>
      </c>
      <c r="P107" s="57">
        <v>2</v>
      </c>
      <c r="Q107" s="56" t="s">
        <v>146</v>
      </c>
      <c r="R107" s="72" t="s">
        <v>532</v>
      </c>
      <c r="S107" s="63" t="s">
        <v>150</v>
      </c>
      <c r="T107" s="56" t="s">
        <v>141</v>
      </c>
      <c r="U107" s="127" t="s">
        <v>186</v>
      </c>
      <c r="V107" s="56" t="s">
        <v>104</v>
      </c>
      <c r="W107" s="48" t="s">
        <v>686</v>
      </c>
      <c r="X107" s="54">
        <v>1</v>
      </c>
      <c r="Y107" s="54" t="s">
        <v>53</v>
      </c>
      <c r="Z107" s="65" t="s">
        <v>687</v>
      </c>
      <c r="AA107" s="62" t="s">
        <v>667</v>
      </c>
    </row>
    <row r="108" spans="1:27" s="17" customFormat="1" ht="242.25" x14ac:dyDescent="0.25">
      <c r="A108" s="91">
        <v>101</v>
      </c>
      <c r="B108" s="56" t="s">
        <v>184</v>
      </c>
      <c r="C108" s="63" t="s">
        <v>108</v>
      </c>
      <c r="D108" s="56" t="s">
        <v>82</v>
      </c>
      <c r="E108" s="56" t="s">
        <v>274</v>
      </c>
      <c r="F108" s="56" t="s">
        <v>68</v>
      </c>
      <c r="G108" s="56" t="s">
        <v>38</v>
      </c>
      <c r="H108" s="56" t="s">
        <v>583</v>
      </c>
      <c r="I108" s="56" t="s">
        <v>584</v>
      </c>
      <c r="J108" s="56" t="s">
        <v>589</v>
      </c>
      <c r="K108" s="106">
        <v>44260</v>
      </c>
      <c r="L108" s="101">
        <v>44561</v>
      </c>
      <c r="M108" s="56" t="s">
        <v>591</v>
      </c>
      <c r="N108" s="56" t="s">
        <v>592</v>
      </c>
      <c r="O108" s="63" t="s">
        <v>169</v>
      </c>
      <c r="P108" s="54">
        <v>15</v>
      </c>
      <c r="Q108" s="63" t="s">
        <v>145</v>
      </c>
      <c r="R108" s="56" t="s">
        <v>592</v>
      </c>
      <c r="S108" s="56" t="s">
        <v>150</v>
      </c>
      <c r="T108" s="56" t="s">
        <v>166</v>
      </c>
      <c r="U108" s="90">
        <v>8000000000</v>
      </c>
      <c r="V108" s="56" t="s">
        <v>97</v>
      </c>
      <c r="W108" s="48" t="s">
        <v>766</v>
      </c>
      <c r="X108" s="55">
        <v>0</v>
      </c>
      <c r="Y108" s="54" t="s">
        <v>767</v>
      </c>
      <c r="Z108" s="54" t="s">
        <v>768</v>
      </c>
      <c r="AA108" s="62" t="s">
        <v>769</v>
      </c>
    </row>
    <row r="109" spans="1:27" s="17" customFormat="1" ht="242.25" x14ac:dyDescent="0.25">
      <c r="A109" s="57">
        <v>102</v>
      </c>
      <c r="B109" s="56" t="s">
        <v>184</v>
      </c>
      <c r="C109" s="63" t="s">
        <v>108</v>
      </c>
      <c r="D109" s="56" t="s">
        <v>82</v>
      </c>
      <c r="E109" s="56" t="s">
        <v>274</v>
      </c>
      <c r="F109" s="56" t="s">
        <v>68</v>
      </c>
      <c r="G109" s="56" t="s">
        <v>38</v>
      </c>
      <c r="H109" s="56" t="s">
        <v>583</v>
      </c>
      <c r="I109" s="56" t="s">
        <v>584</v>
      </c>
      <c r="J109" s="56" t="s">
        <v>589</v>
      </c>
      <c r="K109" s="106">
        <v>44260</v>
      </c>
      <c r="L109" s="101">
        <v>44561</v>
      </c>
      <c r="M109" s="48" t="s">
        <v>593</v>
      </c>
      <c r="N109" s="48" t="s">
        <v>594</v>
      </c>
      <c r="O109" s="63" t="s">
        <v>169</v>
      </c>
      <c r="P109" s="57">
        <v>43</v>
      </c>
      <c r="Q109" s="63" t="s">
        <v>146</v>
      </c>
      <c r="R109" s="48" t="s">
        <v>595</v>
      </c>
      <c r="S109" s="56" t="s">
        <v>151</v>
      </c>
      <c r="T109" s="56" t="s">
        <v>166</v>
      </c>
      <c r="U109" s="130" t="s">
        <v>582</v>
      </c>
      <c r="V109" s="56" t="s">
        <v>97</v>
      </c>
      <c r="W109" s="48" t="s">
        <v>770</v>
      </c>
      <c r="X109" s="54" t="s">
        <v>771</v>
      </c>
      <c r="Y109" s="54"/>
      <c r="Z109" s="54" t="s">
        <v>772</v>
      </c>
      <c r="AA109" s="62" t="s">
        <v>769</v>
      </c>
    </row>
    <row r="110" spans="1:27" s="17" customFormat="1" ht="256.5" x14ac:dyDescent="0.25">
      <c r="A110" s="91">
        <v>103</v>
      </c>
      <c r="B110" s="56" t="s">
        <v>184</v>
      </c>
      <c r="C110" s="63" t="s">
        <v>108</v>
      </c>
      <c r="D110" s="56" t="s">
        <v>82</v>
      </c>
      <c r="E110" s="56" t="s">
        <v>274</v>
      </c>
      <c r="F110" s="56" t="s">
        <v>68</v>
      </c>
      <c r="G110" s="56" t="s">
        <v>38</v>
      </c>
      <c r="H110" s="56" t="s">
        <v>581</v>
      </c>
      <c r="I110" s="56" t="s">
        <v>587</v>
      </c>
      <c r="J110" s="56" t="s">
        <v>590</v>
      </c>
      <c r="K110" s="106">
        <v>44260</v>
      </c>
      <c r="L110" s="101">
        <v>44561</v>
      </c>
      <c r="M110" s="56" t="s">
        <v>596</v>
      </c>
      <c r="N110" s="48" t="s">
        <v>597</v>
      </c>
      <c r="O110" s="63" t="s">
        <v>169</v>
      </c>
      <c r="P110" s="57">
        <v>10</v>
      </c>
      <c r="Q110" s="63" t="s">
        <v>146</v>
      </c>
      <c r="R110" s="48" t="s">
        <v>598</v>
      </c>
      <c r="S110" s="56" t="s">
        <v>151</v>
      </c>
      <c r="T110" s="56" t="s">
        <v>588</v>
      </c>
      <c r="U110" s="131">
        <v>4000000000</v>
      </c>
      <c r="V110" s="56" t="s">
        <v>97</v>
      </c>
      <c r="W110" s="48" t="s">
        <v>773</v>
      </c>
      <c r="X110" s="55"/>
      <c r="Y110" s="54">
        <v>0</v>
      </c>
      <c r="Z110" s="54" t="s">
        <v>774</v>
      </c>
      <c r="AA110" s="62" t="s">
        <v>769</v>
      </c>
    </row>
    <row r="117" spans="10:21" x14ac:dyDescent="0.25">
      <c r="J117" s="22"/>
      <c r="K117" s="21"/>
      <c r="L117" s="21"/>
      <c r="O117" s="22"/>
      <c r="P117" s="21"/>
      <c r="U117" s="29"/>
    </row>
  </sheetData>
  <mergeCells count="9">
    <mergeCell ref="W6:AA6"/>
    <mergeCell ref="A2:V2"/>
    <mergeCell ref="B6:G6"/>
    <mergeCell ref="N6:S6"/>
    <mergeCell ref="A6:A7"/>
    <mergeCell ref="V6:V7"/>
    <mergeCell ref="T6:U6"/>
    <mergeCell ref="H6:M6"/>
    <mergeCell ref="E4:S4"/>
  </mergeCells>
  <dataValidations count="11">
    <dataValidation type="list" allowBlank="1" showInputMessage="1" showErrorMessage="1" sqref="E91:E93 E8:E26" xr:uid="{00000000-0002-0000-0000-000000000000}">
      <formula1>INDIRECT($C8)</formula1>
    </dataValidation>
    <dataValidation type="list" allowBlank="1" showInputMessage="1" showErrorMessage="1" sqref="O53:O55 O8:O18 O20:O26" xr:uid="{00000000-0002-0000-0000-000001000000}">
      <formula1>"Porcentaje,Número,Horas"</formula1>
    </dataValidation>
    <dataValidation type="list" allowBlank="1" showInputMessage="1" showErrorMessage="1" sqref="F8:F26" xr:uid="{00000000-0002-0000-0000-000002000000}">
      <formula1>DimensionesMIPG</formula1>
    </dataValidation>
    <dataValidation type="list" allowBlank="1" showInputMessage="1" showErrorMessage="1" sqref="C8:C26" xr:uid="{00000000-0002-0000-0000-000003000000}">
      <formula1>ObjetivosE</formula1>
    </dataValidation>
    <dataValidation type="list" allowBlank="1" showInputMessage="1" showErrorMessage="1" sqref="B8:B26" xr:uid="{00000000-0002-0000-0000-000004000000}">
      <formula1>ObjetivosS</formula1>
    </dataValidation>
    <dataValidation type="list" allowBlank="1" showInputMessage="1" showErrorMessage="1" sqref="I8:I26" xr:uid="{00000000-0002-0000-0000-000005000000}">
      <formula1>Procesos</formula1>
    </dataValidation>
    <dataValidation type="list" allowBlank="1" showInputMessage="1" showErrorMessage="1" sqref="S53:S55 S8:S18 S20:S26" xr:uid="{00000000-0002-0000-0000-000006000000}">
      <formula1>Periodicidad</formula1>
    </dataValidation>
    <dataValidation type="list" allowBlank="1" showInputMessage="1" showErrorMessage="1" sqref="Q53:Q55 Q8:Q18 Q20:Q26" xr:uid="{00000000-0002-0000-0000-000007000000}">
      <formula1>TipoIndicador</formula1>
    </dataValidation>
    <dataValidation type="list" allowBlank="1" showInputMessage="1" showErrorMessage="1" sqref="T53:T55 T91:T93 T32:T33 T8:T26 T43 T59 T70 T35:T36 T77 T73:T75 T108:T110" xr:uid="{00000000-0002-0000-0000-000008000000}">
      <formula1>Fuentes</formula1>
    </dataValidation>
    <dataValidation type="list" allowBlank="1" showInputMessage="1" showErrorMessage="1" sqref="H8:H26 H32:H36" xr:uid="{00000000-0002-0000-0000-000009000000}">
      <formula1>Dependencias</formula1>
    </dataValidation>
    <dataValidation type="list" allowBlank="1" showInputMessage="1" showErrorMessage="1" sqref="G8:G26" xr:uid="{00000000-0002-0000-0000-00000A000000}">
      <formula1>INDIRECT($F8)</formula1>
    </dataValidation>
  </dataValidations>
  <hyperlinks>
    <hyperlink ref="Z96" r:id="rId1" xr:uid="{55B2C1F2-DB62-4C14-B0B7-D233C8C83428}"/>
    <hyperlink ref="Z103" r:id="rId2" xr:uid="{AA12D071-12C7-4325-83EE-6ABD0739A964}"/>
    <hyperlink ref="Z97" r:id="rId3" xr:uid="{46A01977-CA90-4467-996D-F20324D8225B}"/>
    <hyperlink ref="Z105" r:id="rId4" xr:uid="{77B92E0F-F834-49EA-B3AA-3C1FD2F3BE3C}"/>
    <hyperlink ref="Z106" r:id="rId5" xr:uid="{4AA941AA-C969-4FEA-AAB6-7EB26B8946A5}"/>
    <hyperlink ref="Z107" r:id="rId6" xr:uid="{0078D2C1-DC8A-47FC-A5AC-91695247ED04}"/>
    <hyperlink ref="Z58" r:id="rId7" xr:uid="{D554621C-A92B-4A46-BCE7-D2B52FB3AC3C}"/>
    <hyperlink ref="Z50" r:id="rId8" display="https://www.ssf.gov.co/transparencia/presupuesto/informacion-financiera/estados-financieros" xr:uid="{CA7922D0-7C5F-45A9-A725-5CE085855362}"/>
    <hyperlink ref="Z51" r:id="rId9" display="https://www.ssf.gov.co/transparencia/presupuesto/ejecucion-presupuestal-historica-anual/presupuesto-de-gastos" xr:uid="{D298E4C4-0EAA-47C9-80A0-A48D461F7D71}"/>
    <hyperlink ref="Z13" r:id="rId10" xr:uid="{7A5249F9-F11B-456B-AEE4-9631189B7989}"/>
  </hyperlinks>
  <printOptions horizontalCentered="1" verticalCentered="1"/>
  <pageMargins left="0.70866141732283472" right="0.70866141732283472" top="0.74803149606299213" bottom="0.74803149606299213" header="0.31496062992125984" footer="0.31496062992125984"/>
  <pageSetup paperSize="5" scale="45" orientation="landscape" r:id="rId11"/>
  <drawing r:id="rId12"/>
  <legacyDrawing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4"/>
  <sheetViews>
    <sheetView workbookViewId="0">
      <selection activeCell="B2" sqref="B2:B4"/>
    </sheetView>
  </sheetViews>
  <sheetFormatPr defaultColWidth="11.42578125" defaultRowHeight="15" x14ac:dyDescent="0.25"/>
  <sheetData>
    <row r="1" spans="1:2" x14ac:dyDescent="0.25">
      <c r="B1" s="8" t="s">
        <v>148</v>
      </c>
    </row>
    <row r="2" spans="1:2" x14ac:dyDescent="0.25">
      <c r="A2">
        <v>1</v>
      </c>
      <c r="B2" s="8" t="s">
        <v>145</v>
      </c>
    </row>
    <row r="3" spans="1:2" x14ac:dyDescent="0.25">
      <c r="A3">
        <v>2</v>
      </c>
      <c r="B3" s="8" t="s">
        <v>146</v>
      </c>
    </row>
    <row r="4" spans="1:2" x14ac:dyDescent="0.25">
      <c r="A4">
        <v>3</v>
      </c>
      <c r="B4" s="8"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7"/>
  <sheetViews>
    <sheetView workbookViewId="0">
      <selection activeCell="B2" sqref="B2:B7"/>
    </sheetView>
  </sheetViews>
  <sheetFormatPr defaultColWidth="11.42578125" defaultRowHeight="15" x14ac:dyDescent="0.25"/>
  <cols>
    <col min="2" max="2" width="13" bestFit="1" customWidth="1"/>
  </cols>
  <sheetData>
    <row r="1" spans="1:2" s="8" customFormat="1" x14ac:dyDescent="0.25">
      <c r="A1" s="8" t="s">
        <v>156</v>
      </c>
      <c r="B1" s="8" t="s">
        <v>155</v>
      </c>
    </row>
    <row r="2" spans="1:2" x14ac:dyDescent="0.25">
      <c r="A2">
        <v>1</v>
      </c>
      <c r="B2" s="8" t="s">
        <v>157</v>
      </c>
    </row>
    <row r="3" spans="1:2" s="8" customFormat="1" x14ac:dyDescent="0.25">
      <c r="A3" s="8">
        <v>2</v>
      </c>
      <c r="B3" s="8" t="s">
        <v>151</v>
      </c>
    </row>
    <row r="4" spans="1:2" x14ac:dyDescent="0.25">
      <c r="A4">
        <v>3</v>
      </c>
      <c r="B4" s="8" t="s">
        <v>150</v>
      </c>
    </row>
    <row r="5" spans="1:2" x14ac:dyDescent="0.25">
      <c r="A5">
        <v>4</v>
      </c>
      <c r="B5" s="8" t="s">
        <v>152</v>
      </c>
    </row>
    <row r="6" spans="1:2" x14ac:dyDescent="0.25">
      <c r="A6">
        <v>5</v>
      </c>
      <c r="B6" s="8" t="s">
        <v>153</v>
      </c>
    </row>
    <row r="7" spans="1:2" x14ac:dyDescent="0.25">
      <c r="A7">
        <v>6</v>
      </c>
      <c r="B7" s="8" t="s">
        <v>154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
  <sheetViews>
    <sheetView workbookViewId="0">
      <selection activeCell="A2" sqref="A2:A3"/>
    </sheetView>
  </sheetViews>
  <sheetFormatPr defaultColWidth="11.42578125" defaultRowHeight="15" x14ac:dyDescent="0.25"/>
  <cols>
    <col min="1" max="1" width="64.28515625" customWidth="1"/>
  </cols>
  <sheetData>
    <row r="1" spans="1:3" x14ac:dyDescent="0.25">
      <c r="A1" s="3" t="s">
        <v>50</v>
      </c>
    </row>
    <row r="2" spans="1:3" ht="45" x14ac:dyDescent="0.25">
      <c r="A2" s="5" t="s">
        <v>185</v>
      </c>
      <c r="C2" s="8"/>
    </row>
    <row r="3" spans="1:3" ht="45" x14ac:dyDescent="0.25">
      <c r="A3" s="5" t="s">
        <v>184</v>
      </c>
    </row>
    <row r="4" spans="1:3" x14ac:dyDescent="0.25">
      <c r="A4" s="6" t="s">
        <v>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6"/>
  <sheetViews>
    <sheetView workbookViewId="0">
      <selection activeCell="B2" sqref="B2:C5"/>
    </sheetView>
  </sheetViews>
  <sheetFormatPr defaultColWidth="11.42578125" defaultRowHeight="15" x14ac:dyDescent="0.25"/>
  <cols>
    <col min="1" max="1" width="8.140625" style="8" customWidth="1"/>
    <col min="2" max="2" width="7.85546875" style="8" bestFit="1" customWidth="1"/>
    <col min="3" max="3" width="100" customWidth="1"/>
  </cols>
  <sheetData>
    <row r="1" spans="1:3" x14ac:dyDescent="0.25">
      <c r="A1" s="3" t="s">
        <v>113</v>
      </c>
      <c r="B1" s="3" t="s">
        <v>79</v>
      </c>
      <c r="C1" s="3" t="s">
        <v>96</v>
      </c>
    </row>
    <row r="2" spans="1:3" ht="45" x14ac:dyDescent="0.25">
      <c r="A2" s="13">
        <v>1</v>
      </c>
      <c r="B2" s="13" t="s">
        <v>108</v>
      </c>
      <c r="C2" s="15" t="s">
        <v>80</v>
      </c>
    </row>
    <row r="3" spans="1:3" ht="45" x14ac:dyDescent="0.25">
      <c r="A3" s="13">
        <v>2</v>
      </c>
      <c r="B3" s="13" t="s">
        <v>109</v>
      </c>
      <c r="C3" s="15" t="s">
        <v>81</v>
      </c>
    </row>
    <row r="4" spans="1:3" ht="45" x14ac:dyDescent="0.25">
      <c r="A4" s="13">
        <v>3</v>
      </c>
      <c r="B4" s="13" t="s">
        <v>110</v>
      </c>
      <c r="C4" s="15" t="s">
        <v>82</v>
      </c>
    </row>
    <row r="5" spans="1:3" ht="45" x14ac:dyDescent="0.25">
      <c r="A5" s="13">
        <v>4</v>
      </c>
      <c r="B5" s="13" t="s">
        <v>111</v>
      </c>
      <c r="C5" s="7" t="s">
        <v>83</v>
      </c>
    </row>
    <row r="6" spans="1:3" x14ac:dyDescent="0.25">
      <c r="A6" s="14" t="s">
        <v>53</v>
      </c>
      <c r="B6" s="14" t="s">
        <v>53</v>
      </c>
      <c r="C6" s="14" t="s">
        <v>53</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9"/>
  <sheetViews>
    <sheetView topLeftCell="C10" zoomScale="80" zoomScaleNormal="80" workbookViewId="0">
      <selection activeCell="D13" sqref="C2:D13"/>
    </sheetView>
  </sheetViews>
  <sheetFormatPr defaultColWidth="11.42578125" defaultRowHeight="15" x14ac:dyDescent="0.25"/>
  <cols>
    <col min="1" max="1" width="11.42578125" style="8"/>
    <col min="2" max="2" width="73.7109375" customWidth="1"/>
    <col min="3" max="3" width="9" style="8" customWidth="1"/>
    <col min="4" max="4" width="65.7109375" customWidth="1"/>
  </cols>
  <sheetData>
    <row r="1" spans="1:6" x14ac:dyDescent="0.25">
      <c r="A1" s="2" t="s">
        <v>79</v>
      </c>
      <c r="B1" s="3" t="s">
        <v>49</v>
      </c>
      <c r="C1" s="2" t="s">
        <v>95</v>
      </c>
      <c r="D1" s="3" t="s">
        <v>29</v>
      </c>
    </row>
    <row r="2" spans="1:6" ht="60" x14ac:dyDescent="0.25">
      <c r="A2" s="1" t="s">
        <v>75</v>
      </c>
      <c r="B2" s="4" t="s">
        <v>80</v>
      </c>
      <c r="C2" s="10" t="s">
        <v>88</v>
      </c>
      <c r="D2" s="9" t="s">
        <v>174</v>
      </c>
    </row>
    <row r="3" spans="1:6" ht="60" x14ac:dyDescent="0.25">
      <c r="A3" s="1" t="s">
        <v>75</v>
      </c>
      <c r="B3" s="4" t="s">
        <v>80</v>
      </c>
      <c r="C3" s="10" t="s">
        <v>89</v>
      </c>
      <c r="D3" s="9" t="s">
        <v>175</v>
      </c>
      <c r="F3" s="8"/>
    </row>
    <row r="4" spans="1:6" ht="60" x14ac:dyDescent="0.25">
      <c r="A4" s="1" t="s">
        <v>75</v>
      </c>
      <c r="B4" s="4" t="s">
        <v>80</v>
      </c>
      <c r="C4" s="10" t="s">
        <v>90</v>
      </c>
      <c r="D4" s="9" t="s">
        <v>176</v>
      </c>
      <c r="F4" s="8"/>
    </row>
    <row r="5" spans="1:6" ht="60" x14ac:dyDescent="0.25">
      <c r="A5" s="1" t="s">
        <v>75</v>
      </c>
      <c r="B5" s="4" t="s">
        <v>80</v>
      </c>
      <c r="C5" s="10" t="s">
        <v>91</v>
      </c>
      <c r="D5" s="9" t="s">
        <v>177</v>
      </c>
      <c r="F5" s="8"/>
    </row>
    <row r="6" spans="1:6" ht="75" x14ac:dyDescent="0.25">
      <c r="A6" s="1" t="s">
        <v>76</v>
      </c>
      <c r="B6" s="4" t="s">
        <v>81</v>
      </c>
      <c r="C6" s="10" t="s">
        <v>92</v>
      </c>
      <c r="D6" s="9" t="s">
        <v>178</v>
      </c>
      <c r="F6" s="8"/>
    </row>
    <row r="7" spans="1:6" ht="75" x14ac:dyDescent="0.25">
      <c r="A7" s="1" t="s">
        <v>76</v>
      </c>
      <c r="B7" s="4" t="s">
        <v>81</v>
      </c>
      <c r="C7" s="10" t="s">
        <v>89</v>
      </c>
      <c r="D7" s="9" t="s">
        <v>175</v>
      </c>
      <c r="F7" s="8"/>
    </row>
    <row r="8" spans="1:6" ht="75" x14ac:dyDescent="0.25">
      <c r="A8" s="1" t="s">
        <v>76</v>
      </c>
      <c r="B8" s="4" t="s">
        <v>81</v>
      </c>
      <c r="C8" s="10" t="s">
        <v>93</v>
      </c>
      <c r="D8" s="9" t="s">
        <v>179</v>
      </c>
      <c r="F8" s="8"/>
    </row>
    <row r="9" spans="1:6" ht="75" x14ac:dyDescent="0.25">
      <c r="A9" s="1" t="s">
        <v>77</v>
      </c>
      <c r="B9" s="4" t="s">
        <v>82</v>
      </c>
      <c r="C9" s="10" t="s">
        <v>89</v>
      </c>
      <c r="D9" s="9" t="s">
        <v>180</v>
      </c>
      <c r="F9" s="8"/>
    </row>
    <row r="10" spans="1:6" ht="60" x14ac:dyDescent="0.25">
      <c r="A10" s="1" t="s">
        <v>77</v>
      </c>
      <c r="B10" s="4" t="s">
        <v>82</v>
      </c>
      <c r="C10" s="10" t="s">
        <v>93</v>
      </c>
      <c r="D10" s="9" t="s">
        <v>179</v>
      </c>
      <c r="F10" s="8"/>
    </row>
    <row r="11" spans="1:6" ht="60" x14ac:dyDescent="0.25">
      <c r="A11" s="1" t="s">
        <v>77</v>
      </c>
      <c r="B11" s="4" t="s">
        <v>82</v>
      </c>
      <c r="C11" s="10" t="s">
        <v>94</v>
      </c>
      <c r="D11" s="10" t="s">
        <v>181</v>
      </c>
      <c r="F11" s="8"/>
    </row>
    <row r="12" spans="1:6" ht="60" x14ac:dyDescent="0.25">
      <c r="A12" s="1" t="s">
        <v>77</v>
      </c>
      <c r="B12" s="4" t="s">
        <v>82</v>
      </c>
      <c r="C12" s="10" t="s">
        <v>90</v>
      </c>
      <c r="D12" s="9" t="s">
        <v>176</v>
      </c>
      <c r="F12" s="8"/>
    </row>
    <row r="13" spans="1:6" ht="60" x14ac:dyDescent="0.25">
      <c r="A13" s="1" t="s">
        <v>77</v>
      </c>
      <c r="B13" s="4" t="s">
        <v>82</v>
      </c>
      <c r="C13" s="10" t="s">
        <v>91</v>
      </c>
      <c r="D13" s="9" t="s">
        <v>177</v>
      </c>
      <c r="F13" s="8"/>
    </row>
    <row r="14" spans="1:6" ht="60" x14ac:dyDescent="0.25">
      <c r="A14" s="1" t="s">
        <v>78</v>
      </c>
      <c r="B14" s="5" t="s">
        <v>83</v>
      </c>
      <c r="C14" s="10" t="s">
        <v>89</v>
      </c>
      <c r="D14" s="9" t="s">
        <v>182</v>
      </c>
      <c r="F14" s="8"/>
    </row>
    <row r="15" spans="1:6" ht="45" x14ac:dyDescent="0.25">
      <c r="A15" s="1" t="s">
        <v>78</v>
      </c>
      <c r="B15" s="5" t="s">
        <v>83</v>
      </c>
      <c r="C15" s="10" t="s">
        <v>93</v>
      </c>
      <c r="D15" s="9" t="s">
        <v>179</v>
      </c>
      <c r="F15" s="8"/>
    </row>
    <row r="16" spans="1:6" ht="60" x14ac:dyDescent="0.25">
      <c r="A16" s="1" t="s">
        <v>78</v>
      </c>
      <c r="B16" s="5" t="s">
        <v>83</v>
      </c>
      <c r="C16" s="10" t="s">
        <v>94</v>
      </c>
      <c r="D16" s="10" t="s">
        <v>181</v>
      </c>
      <c r="F16" s="8"/>
    </row>
    <row r="17" spans="1:6" ht="45" x14ac:dyDescent="0.25">
      <c r="A17" s="1" t="s">
        <v>78</v>
      </c>
      <c r="B17" s="5" t="s">
        <v>83</v>
      </c>
      <c r="C17" s="10" t="s">
        <v>90</v>
      </c>
      <c r="D17" s="9" t="s">
        <v>183</v>
      </c>
      <c r="F17" s="8"/>
    </row>
    <row r="18" spans="1:6" ht="45" x14ac:dyDescent="0.25">
      <c r="A18" s="1" t="s">
        <v>78</v>
      </c>
      <c r="B18" s="5" t="s">
        <v>83</v>
      </c>
      <c r="C18" s="10" t="s">
        <v>91</v>
      </c>
      <c r="D18" s="9" t="s">
        <v>177</v>
      </c>
      <c r="F18" s="8"/>
    </row>
    <row r="19" spans="1:6" x14ac:dyDescent="0.25">
      <c r="A19" s="13" t="s">
        <v>53</v>
      </c>
      <c r="B19" s="13" t="s">
        <v>53</v>
      </c>
      <c r="C19" s="13" t="s">
        <v>53</v>
      </c>
      <c r="D19" s="13" t="s">
        <v>53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3"/>
  <sheetViews>
    <sheetView workbookViewId="0">
      <selection activeCell="A2" sqref="A2:B22"/>
    </sheetView>
  </sheetViews>
  <sheetFormatPr defaultColWidth="11.42578125" defaultRowHeight="15" x14ac:dyDescent="0.25"/>
  <cols>
    <col min="1" max="1" width="12.85546875" bestFit="1" customWidth="1"/>
    <col min="2" max="2" width="53.140625" customWidth="1"/>
  </cols>
  <sheetData>
    <row r="1" spans="1:2" x14ac:dyDescent="0.25">
      <c r="A1" s="3" t="s">
        <v>114</v>
      </c>
      <c r="B1" s="3" t="s">
        <v>27</v>
      </c>
    </row>
    <row r="2" spans="1:2" x14ac:dyDescent="0.25">
      <c r="A2" s="6" t="s">
        <v>5</v>
      </c>
      <c r="B2" s="6" t="s">
        <v>2</v>
      </c>
    </row>
    <row r="3" spans="1:2" x14ac:dyDescent="0.25">
      <c r="A3" s="6" t="s">
        <v>5</v>
      </c>
      <c r="B3" s="6" t="s">
        <v>3</v>
      </c>
    </row>
    <row r="4" spans="1:2" x14ac:dyDescent="0.25">
      <c r="A4" s="6" t="s">
        <v>5</v>
      </c>
      <c r="B4" s="6" t="s">
        <v>9</v>
      </c>
    </row>
    <row r="5" spans="1:2" x14ac:dyDescent="0.25">
      <c r="A5" s="6" t="s">
        <v>5</v>
      </c>
      <c r="B5" s="6" t="s">
        <v>4</v>
      </c>
    </row>
    <row r="6" spans="1:2" x14ac:dyDescent="0.25">
      <c r="A6" s="6" t="s">
        <v>6</v>
      </c>
      <c r="B6" s="6" t="s">
        <v>7</v>
      </c>
    </row>
    <row r="7" spans="1:2" x14ac:dyDescent="0.25">
      <c r="A7" s="6" t="s">
        <v>6</v>
      </c>
      <c r="B7" s="6" t="s">
        <v>8</v>
      </c>
    </row>
    <row r="8" spans="1:2" x14ac:dyDescent="0.25">
      <c r="A8" s="6" t="s">
        <v>6</v>
      </c>
      <c r="B8" s="6" t="s">
        <v>10</v>
      </c>
    </row>
    <row r="9" spans="1:2" x14ac:dyDescent="0.25">
      <c r="A9" s="6" t="s">
        <v>6</v>
      </c>
      <c r="B9" s="6" t="s">
        <v>11</v>
      </c>
    </row>
    <row r="10" spans="1:2" x14ac:dyDescent="0.25">
      <c r="A10" s="6" t="s">
        <v>6</v>
      </c>
      <c r="B10" s="6" t="s">
        <v>12</v>
      </c>
    </row>
    <row r="11" spans="1:2" x14ac:dyDescent="0.25">
      <c r="A11" s="6" t="s">
        <v>6</v>
      </c>
      <c r="B11" s="6" t="s">
        <v>13</v>
      </c>
    </row>
    <row r="12" spans="1:2" x14ac:dyDescent="0.25">
      <c r="A12" s="6" t="s">
        <v>25</v>
      </c>
      <c r="B12" s="6" t="s">
        <v>14</v>
      </c>
    </row>
    <row r="13" spans="1:2" x14ac:dyDescent="0.25">
      <c r="A13" s="6" t="s">
        <v>25</v>
      </c>
      <c r="B13" s="6" t="s">
        <v>15</v>
      </c>
    </row>
    <row r="14" spans="1:2" x14ac:dyDescent="0.25">
      <c r="A14" s="6" t="s">
        <v>25</v>
      </c>
      <c r="B14" s="6" t="s">
        <v>16</v>
      </c>
    </row>
    <row r="15" spans="1:2" x14ac:dyDescent="0.25">
      <c r="A15" s="6" t="s">
        <v>25</v>
      </c>
      <c r="B15" s="6" t="s">
        <v>17</v>
      </c>
    </row>
    <row r="16" spans="1:2" x14ac:dyDescent="0.25">
      <c r="A16" s="6" t="s">
        <v>25</v>
      </c>
      <c r="B16" s="6" t="s">
        <v>18</v>
      </c>
    </row>
    <row r="17" spans="1:2" x14ac:dyDescent="0.25">
      <c r="A17" s="6" t="s">
        <v>25</v>
      </c>
      <c r="B17" s="6" t="s">
        <v>19</v>
      </c>
    </row>
    <row r="18" spans="1:2" x14ac:dyDescent="0.25">
      <c r="A18" s="6" t="s">
        <v>25</v>
      </c>
      <c r="B18" s="6" t="s">
        <v>20</v>
      </c>
    </row>
    <row r="19" spans="1:2" x14ac:dyDescent="0.25">
      <c r="A19" s="6" t="s">
        <v>25</v>
      </c>
      <c r="B19" s="6" t="s">
        <v>21</v>
      </c>
    </row>
    <row r="20" spans="1:2" x14ac:dyDescent="0.25">
      <c r="A20" s="6" t="s">
        <v>25</v>
      </c>
      <c r="B20" s="6" t="s">
        <v>22</v>
      </c>
    </row>
    <row r="21" spans="1:2" x14ac:dyDescent="0.25">
      <c r="A21" s="6" t="s">
        <v>25</v>
      </c>
      <c r="B21" s="6" t="s">
        <v>23</v>
      </c>
    </row>
    <row r="22" spans="1:2" x14ac:dyDescent="0.25">
      <c r="A22" s="6" t="s">
        <v>26</v>
      </c>
      <c r="B22" s="6" t="s">
        <v>24</v>
      </c>
    </row>
    <row r="23" spans="1:2" x14ac:dyDescent="0.25">
      <c r="A23" s="12" t="s">
        <v>53</v>
      </c>
      <c r="B23" s="12" t="s">
        <v>53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workbookViewId="0">
      <selection activeCell="B2" sqref="B2"/>
    </sheetView>
  </sheetViews>
  <sheetFormatPr defaultColWidth="11.42578125" defaultRowHeight="15" x14ac:dyDescent="0.25"/>
  <cols>
    <col min="1" max="1" width="15.85546875" style="8" bestFit="1" customWidth="1"/>
    <col min="2" max="2" width="46.7109375" customWidth="1"/>
  </cols>
  <sheetData>
    <row r="1" spans="1:2" x14ac:dyDescent="0.25">
      <c r="A1" s="3" t="s">
        <v>112</v>
      </c>
      <c r="B1" s="3" t="s">
        <v>115</v>
      </c>
    </row>
    <row r="2" spans="1:2" x14ac:dyDescent="0.25">
      <c r="A2" s="6">
        <v>1</v>
      </c>
      <c r="B2" s="6" t="s">
        <v>65</v>
      </c>
    </row>
    <row r="3" spans="1:2" x14ac:dyDescent="0.25">
      <c r="A3" s="6">
        <v>2</v>
      </c>
      <c r="B3" s="6" t="s">
        <v>66</v>
      </c>
    </row>
    <row r="4" spans="1:2" x14ac:dyDescent="0.25">
      <c r="A4" s="6">
        <v>3</v>
      </c>
      <c r="B4" s="6" t="s">
        <v>68</v>
      </c>
    </row>
    <row r="5" spans="1:2" x14ac:dyDescent="0.25">
      <c r="A5" s="6">
        <v>4</v>
      </c>
      <c r="B5" s="6" t="s">
        <v>84</v>
      </c>
    </row>
    <row r="6" spans="1:2" x14ac:dyDescent="0.25">
      <c r="A6" s="6">
        <v>5</v>
      </c>
      <c r="B6" s="6" t="s">
        <v>85</v>
      </c>
    </row>
    <row r="7" spans="1:2" x14ac:dyDescent="0.25">
      <c r="A7" s="6">
        <v>6</v>
      </c>
      <c r="B7" s="6" t="s">
        <v>86</v>
      </c>
    </row>
    <row r="8" spans="1:2" x14ac:dyDescent="0.25">
      <c r="A8" s="6">
        <v>7</v>
      </c>
      <c r="B8" s="6" t="s">
        <v>87</v>
      </c>
    </row>
    <row r="9" spans="1:2" x14ac:dyDescent="0.25">
      <c r="A9" s="1" t="s">
        <v>53</v>
      </c>
      <c r="B9" s="1" t="s">
        <v>53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0"/>
  <sheetViews>
    <sheetView workbookViewId="0">
      <selection activeCell="D2" sqref="D2:D19"/>
    </sheetView>
  </sheetViews>
  <sheetFormatPr defaultColWidth="11.42578125" defaultRowHeight="15" x14ac:dyDescent="0.25"/>
  <cols>
    <col min="1" max="1" width="5.42578125" style="8" customWidth="1"/>
    <col min="2" max="2" width="39.28515625" customWidth="1"/>
    <col min="3" max="3" width="7.140625" style="8" customWidth="1"/>
    <col min="4" max="4" width="71.42578125" customWidth="1"/>
  </cols>
  <sheetData>
    <row r="1" spans="1:4" x14ac:dyDescent="0.25">
      <c r="A1" s="3" t="s">
        <v>112</v>
      </c>
      <c r="B1" s="3" t="s">
        <v>43</v>
      </c>
      <c r="C1" s="3" t="s">
        <v>134</v>
      </c>
      <c r="D1" s="3" t="s">
        <v>135</v>
      </c>
    </row>
    <row r="2" spans="1:4" x14ac:dyDescent="0.25">
      <c r="A2" s="6">
        <v>1</v>
      </c>
      <c r="B2" s="6" t="s">
        <v>69</v>
      </c>
      <c r="C2" s="6" t="s">
        <v>116</v>
      </c>
      <c r="D2" s="6" t="s">
        <v>36</v>
      </c>
    </row>
    <row r="3" spans="1:4" x14ac:dyDescent="0.25">
      <c r="A3" s="6">
        <v>1</v>
      </c>
      <c r="B3" s="6" t="s">
        <v>69</v>
      </c>
      <c r="C3" s="6" t="s">
        <v>117</v>
      </c>
      <c r="D3" s="6" t="s">
        <v>30</v>
      </c>
    </row>
    <row r="4" spans="1:4" x14ac:dyDescent="0.25">
      <c r="A4" s="6">
        <v>2</v>
      </c>
      <c r="B4" s="6" t="s">
        <v>70</v>
      </c>
      <c r="C4" s="6" t="s">
        <v>118</v>
      </c>
      <c r="D4" s="6" t="s">
        <v>37</v>
      </c>
    </row>
    <row r="5" spans="1:4" x14ac:dyDescent="0.25">
      <c r="A5" s="6">
        <v>2</v>
      </c>
      <c r="B5" s="6" t="s">
        <v>70</v>
      </c>
      <c r="C5" s="6" t="s">
        <v>119</v>
      </c>
      <c r="D5" s="6" t="s">
        <v>31</v>
      </c>
    </row>
    <row r="6" spans="1:4" x14ac:dyDescent="0.25">
      <c r="A6" s="6">
        <v>3</v>
      </c>
      <c r="B6" s="6" t="s">
        <v>67</v>
      </c>
      <c r="C6" s="6" t="s">
        <v>120</v>
      </c>
      <c r="D6" s="6" t="s">
        <v>38</v>
      </c>
    </row>
    <row r="7" spans="1:4" x14ac:dyDescent="0.25">
      <c r="A7" s="6">
        <v>3</v>
      </c>
      <c r="B7" s="6" t="s">
        <v>67</v>
      </c>
      <c r="C7" s="6" t="s">
        <v>121</v>
      </c>
      <c r="D7" s="6" t="s">
        <v>39</v>
      </c>
    </row>
    <row r="8" spans="1:4" x14ac:dyDescent="0.25">
      <c r="A8" s="6">
        <v>3</v>
      </c>
      <c r="B8" s="6" t="s">
        <v>67</v>
      </c>
      <c r="C8" s="6" t="s">
        <v>122</v>
      </c>
      <c r="D8" s="6" t="s">
        <v>32</v>
      </c>
    </row>
    <row r="9" spans="1:4" x14ac:dyDescent="0.25">
      <c r="A9" s="6">
        <v>3</v>
      </c>
      <c r="B9" s="6" t="s">
        <v>67</v>
      </c>
      <c r="C9" s="6" t="s">
        <v>123</v>
      </c>
      <c r="D9" s="6" t="s">
        <v>33</v>
      </c>
    </row>
    <row r="10" spans="1:4" x14ac:dyDescent="0.25">
      <c r="A10" s="6">
        <v>3</v>
      </c>
      <c r="B10" s="6" t="s">
        <v>67</v>
      </c>
      <c r="C10" s="6" t="s">
        <v>124</v>
      </c>
      <c r="D10" s="6" t="s">
        <v>44</v>
      </c>
    </row>
    <row r="11" spans="1:4" x14ac:dyDescent="0.25">
      <c r="A11" s="6">
        <v>3</v>
      </c>
      <c r="B11" s="6" t="s">
        <v>67</v>
      </c>
      <c r="C11" s="6" t="s">
        <v>125</v>
      </c>
      <c r="D11" s="6" t="s">
        <v>40</v>
      </c>
    </row>
    <row r="12" spans="1:4" x14ac:dyDescent="0.25">
      <c r="A12" s="6">
        <v>3</v>
      </c>
      <c r="B12" s="6" t="s">
        <v>67</v>
      </c>
      <c r="C12" s="6" t="s">
        <v>126</v>
      </c>
      <c r="D12" s="6" t="s">
        <v>45</v>
      </c>
    </row>
    <row r="13" spans="1:4" x14ac:dyDescent="0.25">
      <c r="A13" s="6">
        <v>3</v>
      </c>
      <c r="B13" s="6" t="s">
        <v>67</v>
      </c>
      <c r="C13" s="6" t="s">
        <v>127</v>
      </c>
      <c r="D13" s="6" t="s">
        <v>46</v>
      </c>
    </row>
    <row r="14" spans="1:4" x14ac:dyDescent="0.25">
      <c r="A14" s="6">
        <v>3</v>
      </c>
      <c r="B14" s="6" t="s">
        <v>67</v>
      </c>
      <c r="C14" s="6" t="s">
        <v>128</v>
      </c>
      <c r="D14" s="6" t="s">
        <v>47</v>
      </c>
    </row>
    <row r="15" spans="1:4" x14ac:dyDescent="0.25">
      <c r="A15" s="6">
        <v>4</v>
      </c>
      <c r="B15" s="6" t="s">
        <v>71</v>
      </c>
      <c r="C15" s="6" t="s">
        <v>129</v>
      </c>
      <c r="D15" s="6" t="s">
        <v>34</v>
      </c>
    </row>
    <row r="16" spans="1:4" x14ac:dyDescent="0.25">
      <c r="A16" s="6">
        <v>5</v>
      </c>
      <c r="B16" s="6" t="s">
        <v>72</v>
      </c>
      <c r="C16" s="6" t="s">
        <v>130</v>
      </c>
      <c r="D16" s="5" t="s">
        <v>41</v>
      </c>
    </row>
    <row r="17" spans="1:4" x14ac:dyDescent="0.25">
      <c r="A17" s="6">
        <v>5</v>
      </c>
      <c r="B17" s="6" t="s">
        <v>72</v>
      </c>
      <c r="C17" s="6" t="s">
        <v>131</v>
      </c>
      <c r="D17" s="6" t="s">
        <v>48</v>
      </c>
    </row>
    <row r="18" spans="1:4" x14ac:dyDescent="0.25">
      <c r="A18" s="6">
        <v>6</v>
      </c>
      <c r="B18" s="6" t="s">
        <v>73</v>
      </c>
      <c r="C18" s="6" t="s">
        <v>132</v>
      </c>
      <c r="D18" s="6" t="s">
        <v>42</v>
      </c>
    </row>
    <row r="19" spans="1:4" x14ac:dyDescent="0.25">
      <c r="A19" s="6">
        <v>7</v>
      </c>
      <c r="B19" s="6" t="s">
        <v>74</v>
      </c>
      <c r="C19" s="6" t="s">
        <v>133</v>
      </c>
      <c r="D19" s="6" t="s">
        <v>35</v>
      </c>
    </row>
    <row r="20" spans="1:4" x14ac:dyDescent="0.25">
      <c r="A20" s="6" t="s">
        <v>53</v>
      </c>
      <c r="B20" s="6" t="s">
        <v>53</v>
      </c>
      <c r="C20" s="6" t="s">
        <v>53</v>
      </c>
      <c r="D20" s="6" t="s">
        <v>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4"/>
  <sheetViews>
    <sheetView workbookViewId="0">
      <selection activeCell="A2" sqref="A2:B13"/>
    </sheetView>
  </sheetViews>
  <sheetFormatPr defaultColWidth="11.42578125" defaultRowHeight="15" x14ac:dyDescent="0.25"/>
  <cols>
    <col min="1" max="1" width="12.28515625" style="8" bestFit="1" customWidth="1"/>
    <col min="2" max="2" width="72.140625" bestFit="1" customWidth="1"/>
  </cols>
  <sheetData>
    <row r="1" spans="1:2" x14ac:dyDescent="0.25">
      <c r="A1" s="3" t="s">
        <v>136</v>
      </c>
      <c r="B1" s="16" t="s">
        <v>137</v>
      </c>
    </row>
    <row r="2" spans="1:2" x14ac:dyDescent="0.25">
      <c r="A2" s="6">
        <v>1</v>
      </c>
      <c r="B2" s="11" t="s">
        <v>138</v>
      </c>
    </row>
    <row r="3" spans="1:2" x14ac:dyDescent="0.25">
      <c r="A3" s="6">
        <v>2</v>
      </c>
      <c r="B3" s="11" t="s">
        <v>97</v>
      </c>
    </row>
    <row r="4" spans="1:2" x14ac:dyDescent="0.25">
      <c r="A4" s="6">
        <v>3</v>
      </c>
      <c r="B4" s="11" t="s">
        <v>98</v>
      </c>
    </row>
    <row r="5" spans="1:2" x14ac:dyDescent="0.25">
      <c r="A5" s="6">
        <v>4</v>
      </c>
      <c r="B5" s="11" t="s">
        <v>99</v>
      </c>
    </row>
    <row r="6" spans="1:2" x14ac:dyDescent="0.25">
      <c r="A6" s="6">
        <v>5</v>
      </c>
      <c r="B6" s="11" t="s">
        <v>100</v>
      </c>
    </row>
    <row r="7" spans="1:2" x14ac:dyDescent="0.25">
      <c r="A7" s="6">
        <v>6</v>
      </c>
      <c r="B7" s="11" t="s">
        <v>101</v>
      </c>
    </row>
    <row r="8" spans="1:2" x14ac:dyDescent="0.25">
      <c r="A8" s="6">
        <v>7</v>
      </c>
      <c r="B8" s="11" t="s">
        <v>102</v>
      </c>
    </row>
    <row r="9" spans="1:2" x14ac:dyDescent="0.25">
      <c r="A9" s="6">
        <v>8</v>
      </c>
      <c r="B9" s="11" t="s">
        <v>103</v>
      </c>
    </row>
    <row r="10" spans="1:2" x14ac:dyDescent="0.25">
      <c r="A10" s="6">
        <v>9</v>
      </c>
      <c r="B10" s="11" t="s">
        <v>104</v>
      </c>
    </row>
    <row r="11" spans="1:2" x14ac:dyDescent="0.25">
      <c r="A11" s="6">
        <v>10</v>
      </c>
      <c r="B11" s="11" t="s">
        <v>105</v>
      </c>
    </row>
    <row r="12" spans="1:2" x14ac:dyDescent="0.25">
      <c r="A12" s="6">
        <v>11</v>
      </c>
      <c r="B12" s="11" t="s">
        <v>106</v>
      </c>
    </row>
    <row r="13" spans="1:2" x14ac:dyDescent="0.25">
      <c r="A13" s="6">
        <v>12</v>
      </c>
      <c r="B13" s="11" t="s">
        <v>107</v>
      </c>
    </row>
    <row r="14" spans="1:2" x14ac:dyDescent="0.25">
      <c r="A14" s="13" t="s">
        <v>53</v>
      </c>
      <c r="B14" s="13" t="s">
        <v>53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1"/>
  <sheetViews>
    <sheetView workbookViewId="0">
      <selection activeCell="A2" sqref="A2:B11"/>
    </sheetView>
  </sheetViews>
  <sheetFormatPr defaultColWidth="11.42578125" defaultRowHeight="15" x14ac:dyDescent="0.25"/>
  <cols>
    <col min="1" max="1" width="9.7109375" style="8" bestFit="1" customWidth="1"/>
    <col min="2" max="2" width="81.140625" customWidth="1"/>
  </cols>
  <sheetData>
    <row r="1" spans="1:10" x14ac:dyDescent="0.25">
      <c r="A1" s="3" t="s">
        <v>143</v>
      </c>
      <c r="B1" s="3" t="s">
        <v>64</v>
      </c>
    </row>
    <row r="2" spans="1:10" s="8" customFormat="1" x14ac:dyDescent="0.25">
      <c r="A2" s="6">
        <v>1</v>
      </c>
      <c r="B2" s="6" t="s">
        <v>63</v>
      </c>
      <c r="J2"/>
    </row>
    <row r="3" spans="1:10" x14ac:dyDescent="0.25">
      <c r="A3" s="6">
        <v>2</v>
      </c>
      <c r="B3" s="6" t="s">
        <v>54</v>
      </c>
    </row>
    <row r="4" spans="1:10" x14ac:dyDescent="0.25">
      <c r="A4" s="6">
        <v>3</v>
      </c>
      <c r="B4" s="6" t="s">
        <v>55</v>
      </c>
    </row>
    <row r="5" spans="1:10" x14ac:dyDescent="0.25">
      <c r="A5" s="6">
        <v>4</v>
      </c>
      <c r="B5" s="6" t="s">
        <v>56</v>
      </c>
    </row>
    <row r="6" spans="1:10" x14ac:dyDescent="0.25">
      <c r="A6" s="6">
        <v>5</v>
      </c>
      <c r="B6" s="6" t="s">
        <v>57</v>
      </c>
    </row>
    <row r="7" spans="1:10" x14ac:dyDescent="0.25">
      <c r="A7" s="6">
        <v>6</v>
      </c>
      <c r="B7" s="6" t="s">
        <v>58</v>
      </c>
    </row>
    <row r="8" spans="1:10" x14ac:dyDescent="0.25">
      <c r="A8" s="6">
        <v>7</v>
      </c>
      <c r="B8" s="6" t="s">
        <v>59</v>
      </c>
    </row>
    <row r="9" spans="1:10" x14ac:dyDescent="0.25">
      <c r="A9" s="6">
        <v>8</v>
      </c>
      <c r="B9" s="6" t="s">
        <v>60</v>
      </c>
      <c r="J9" s="8"/>
    </row>
    <row r="10" spans="1:10" x14ac:dyDescent="0.25">
      <c r="A10" s="6">
        <v>9</v>
      </c>
      <c r="B10" s="6" t="s">
        <v>61</v>
      </c>
    </row>
    <row r="11" spans="1:10" x14ac:dyDescent="0.25">
      <c r="A11" s="6">
        <v>10</v>
      </c>
      <c r="B11" s="6"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20</vt:i4>
      </vt:variant>
    </vt:vector>
  </HeadingPairs>
  <TitlesOfParts>
    <vt:vector size="31" baseType="lpstr">
      <vt:lpstr>consolidado final</vt:lpstr>
      <vt:lpstr>ObSectoriales</vt:lpstr>
      <vt:lpstr>Objetivos</vt:lpstr>
      <vt:lpstr>Estrategias</vt:lpstr>
      <vt:lpstr>Procesos</vt:lpstr>
      <vt:lpstr>DimensionesMIPG</vt:lpstr>
      <vt:lpstr>PolíticasMIPG</vt:lpstr>
      <vt:lpstr>Planes612</vt:lpstr>
      <vt:lpstr>Dependencias</vt:lpstr>
      <vt:lpstr>TipoIndicador</vt:lpstr>
      <vt:lpstr>Frecuencia</vt:lpstr>
      <vt:lpstr>Control_Interno</vt:lpstr>
      <vt:lpstr>Dependencias</vt:lpstr>
      <vt:lpstr>DimensionesMIPG</vt:lpstr>
      <vt:lpstr>Direccionamiento_Estratégico_y_Planeación</vt:lpstr>
      <vt:lpstr>Evaluación_de_Resultados</vt:lpstr>
      <vt:lpstr>Gestión_con_Valores_para_Resultados</vt:lpstr>
      <vt:lpstr>Gestión_del_Conocimiento_y_la_Innovación</vt:lpstr>
      <vt:lpstr>Información_y_Comunicación</vt:lpstr>
      <vt:lpstr>ObjetivosE</vt:lpstr>
      <vt:lpstr>ObjetivosS</vt:lpstr>
      <vt:lpstr>OE_1</vt:lpstr>
      <vt:lpstr>OE_2</vt:lpstr>
      <vt:lpstr>OE_3</vt:lpstr>
      <vt:lpstr>OE_4</vt:lpstr>
      <vt:lpstr>Periodicidad</vt:lpstr>
      <vt:lpstr>Planes612</vt:lpstr>
      <vt:lpstr>'consolidado final'!Print_Area</vt:lpstr>
      <vt:lpstr>Procesos</vt:lpstr>
      <vt:lpstr>Talento_Humano</vt:lpstr>
      <vt:lpstr>TipoIndicador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dc:creator>
  <cp:lastModifiedBy>none</cp:lastModifiedBy>
  <cp:lastPrinted>2021-03-24T21:17:17Z</cp:lastPrinted>
  <dcterms:created xsi:type="dcterms:W3CDTF">2019-11-21T16:21:42Z</dcterms:created>
  <dcterms:modified xsi:type="dcterms:W3CDTF">2021-08-12T16:27:05Z</dcterms:modified>
</cp:coreProperties>
</file>