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ssfgov-my.sharepoint.com/personal/yaespinosag_ssf_gov_co/Documents/Documentos/VIGENCIA 2026/10. PUBLICACIONES 2026/09. Mapa de riesgos 2026 V2/"/>
    </mc:Choice>
  </mc:AlternateContent>
  <xr:revisionPtr revIDLastSave="0" documentId="14_{B8FDFFA0-5796-4164-AA00-FBFAC1570E66}" xr6:coauthVersionLast="36" xr6:coauthVersionMax="36" xr10:uidLastSave="{00000000-0000-0000-0000-000000000000}"/>
  <bookViews>
    <workbookView xWindow="0" yWindow="0" windowWidth="28800" windowHeight="10905" tabRatio="831" activeTab="4" xr2:uid="{00000000-000D-0000-FFFF-FFFF00000000}"/>
  </bookViews>
  <sheets>
    <sheet name="Mapa final" sheetId="2" r:id="rId1"/>
    <sheet name="Tabla probabilidad" sheetId="5" r:id="rId2"/>
    <sheet name="Tabla Impacto" sheetId="6" r:id="rId3"/>
    <sheet name="Tabla Valoración controles" sheetId="7" r:id="rId4"/>
    <sheet name="Versiones" sheetId="8" r:id="rId5"/>
  </sheets>
  <externalReferences>
    <externalReference r:id="rId6"/>
    <externalReference r:id="rId7"/>
    <externalReference r:id="rId8"/>
  </externalReferences>
  <definedNames>
    <definedName name="_xlnm._FilterDatabase" localSheetId="0" hidden="1">'Mapa final'!$A$6:$AM$113</definedName>
    <definedName name="De_corrupción">#REF!</definedName>
    <definedName name="De_gestión">#REF!</definedName>
    <definedName name="De_seguridad_de_la_información">#REF!</definedName>
  </definedNames>
  <calcPr calcId="191029"/>
</workbook>
</file>

<file path=xl/calcChain.xml><?xml version="1.0" encoding="utf-8"?>
<calcChain xmlns="http://schemas.openxmlformats.org/spreadsheetml/2006/main">
  <c r="AD107" i="2" l="1"/>
  <c r="W107" i="2"/>
  <c r="T107" i="2"/>
  <c r="W106" i="2"/>
  <c r="T106" i="2"/>
  <c r="Q106" i="2"/>
  <c r="P106" i="2"/>
  <c r="N106" i="2"/>
  <c r="L106" i="2"/>
  <c r="G106" i="2"/>
  <c r="AD105" i="2"/>
  <c r="W105" i="2"/>
  <c r="T105" i="2"/>
  <c r="AD104" i="2"/>
  <c r="W104" i="2"/>
  <c r="T104" i="2"/>
  <c r="W103" i="2"/>
  <c r="T103" i="2"/>
  <c r="N103" i="2"/>
  <c r="L103" i="2"/>
  <c r="G103" i="2"/>
  <c r="W102" i="2"/>
  <c r="T102" i="2"/>
  <c r="W101" i="2"/>
  <c r="T101" i="2"/>
  <c r="K101" i="2"/>
  <c r="G101" i="2"/>
  <c r="W100" i="2"/>
  <c r="T100" i="2"/>
  <c r="W99" i="2"/>
  <c r="T99" i="2"/>
  <c r="K99" i="2"/>
  <c r="L99" i="2" s="1"/>
  <c r="G99" i="2"/>
  <c r="AA99" i="2" l="1"/>
  <c r="AC99" i="2" s="1"/>
  <c r="AA100" i="2" s="1"/>
  <c r="AA106" i="2"/>
  <c r="AC106" i="2" s="1"/>
  <c r="P103" i="2"/>
  <c r="AE103" i="2" s="1"/>
  <c r="AD103" i="2" s="1"/>
  <c r="Q103" i="2"/>
  <c r="AE106" i="2"/>
  <c r="AD106" i="2" s="1"/>
  <c r="L101" i="2"/>
  <c r="AA101" i="2" s="1"/>
  <c r="AA103" i="2"/>
  <c r="AB99" i="2" l="1"/>
  <c r="AB106" i="2"/>
  <c r="AF106" i="2" s="1"/>
  <c r="AC100" i="2"/>
  <c r="AB100" i="2"/>
  <c r="AC103" i="2"/>
  <c r="AB103" i="2"/>
  <c r="AF103" i="2" s="1"/>
  <c r="AC101" i="2"/>
  <c r="AA102" i="2" s="1"/>
  <c r="AB101" i="2"/>
  <c r="AC102" i="2" l="1"/>
  <c r="AA104" i="2" s="1"/>
  <c r="AB102" i="2"/>
  <c r="AC104" i="2" l="1"/>
  <c r="AA105" i="2" s="1"/>
  <c r="AB104" i="2"/>
  <c r="AF104" i="2" s="1"/>
  <c r="AB105" i="2" l="1"/>
  <c r="AF105" i="2" s="1"/>
  <c r="AC105" i="2"/>
  <c r="AA107" i="2" s="1"/>
  <c r="AB107" i="2" s="1"/>
  <c r="AF107" i="2" s="1"/>
  <c r="P101" i="2" l="1"/>
  <c r="AE101" i="2" s="1"/>
  <c r="AD101" i="2" s="1"/>
  <c r="AF101" i="2" s="1"/>
  <c r="Q101" i="2"/>
  <c r="W78" i="2" l="1"/>
  <c r="T78" i="2"/>
  <c r="W77" i="2"/>
  <c r="T77" i="2"/>
  <c r="K77" i="2"/>
  <c r="L77" i="2" s="1"/>
  <c r="G77" i="2"/>
  <c r="W76" i="2"/>
  <c r="T76" i="2"/>
  <c r="W75" i="2"/>
  <c r="T75" i="2"/>
  <c r="K75" i="2"/>
  <c r="L75" i="2" s="1"/>
  <c r="G75" i="2"/>
  <c r="W74" i="2"/>
  <c r="T74" i="2"/>
  <c r="K74" i="2"/>
  <c r="L74" i="2" s="1"/>
  <c r="G74" i="2"/>
  <c r="AA74" i="2" l="1"/>
  <c r="AC74" i="2" s="1"/>
  <c r="AA77" i="2"/>
  <c r="AA75" i="2"/>
  <c r="AB74" i="2" l="1"/>
  <c r="AC75" i="2"/>
  <c r="AA76" i="2" s="1"/>
  <c r="AB75" i="2"/>
  <c r="AC77" i="2"/>
  <c r="AA78" i="2" s="1"/>
  <c r="AB77" i="2"/>
  <c r="AC78" i="2" l="1"/>
  <c r="AB78" i="2"/>
  <c r="AB76" i="2"/>
  <c r="AC76" i="2"/>
  <c r="N75" i="2" l="1"/>
  <c r="O75" i="2" s="1"/>
  <c r="N74" i="2"/>
  <c r="O74" i="2" s="1"/>
  <c r="N77" i="2"/>
  <c r="O77" i="2" s="1"/>
  <c r="Q77" i="2" l="1"/>
  <c r="P77" i="2"/>
  <c r="AE77" i="2" s="1"/>
  <c r="AD77" i="2" s="1"/>
  <c r="AF77" i="2" s="1"/>
  <c r="P74" i="2"/>
  <c r="AE74" i="2" s="1"/>
  <c r="Q74" i="2"/>
  <c r="P75" i="2"/>
  <c r="AE75" i="2" s="1"/>
  <c r="AD75" i="2" s="1"/>
  <c r="AF75" i="2" s="1"/>
  <c r="Q75" i="2"/>
  <c r="AD74" i="2" l="1"/>
  <c r="AF74" i="2" s="1"/>
  <c r="AE76" i="2"/>
  <c r="AD76" i="2" l="1"/>
  <c r="AF76" i="2" s="1"/>
  <c r="AE78" i="2"/>
  <c r="AD78" i="2" s="1"/>
  <c r="AF78" i="2" s="1"/>
  <c r="B223" i="6" l="1"/>
  <c r="B222" i="6"/>
  <c r="F221" i="6"/>
  <c r="B221" i="6"/>
  <c r="F220" i="6"/>
  <c r="F219" i="6"/>
  <c r="F218" i="6"/>
  <c r="F217" i="6"/>
  <c r="F216" i="6"/>
  <c r="F215" i="6"/>
  <c r="F214" i="6"/>
  <c r="F213" i="6"/>
  <c r="F212" i="6"/>
  <c r="F211" i="6"/>
  <c r="H210" i="6"/>
  <c r="F210" i="6"/>
  <c r="N99" i="2" l="1"/>
  <c r="O99" i="2" s="1"/>
  <c r="N101" i="2"/>
  <c r="P99" i="2" l="1"/>
  <c r="AE99" i="2" s="1"/>
  <c r="Q99" i="2"/>
  <c r="AD99" i="2" l="1"/>
  <c r="AF99" i="2" s="1"/>
  <c r="AE100" i="2"/>
  <c r="AD100" i="2" s="1"/>
  <c r="AF100" i="2" s="1"/>
  <c r="AE102" i="2"/>
  <c r="AD102" i="2" s="1"/>
  <c r="AF102" i="2" s="1"/>
</calcChain>
</file>

<file path=xl/sharedStrings.xml><?xml version="1.0" encoding="utf-8"?>
<sst xmlns="http://schemas.openxmlformats.org/spreadsheetml/2006/main" count="1965" uniqueCount="416">
  <si>
    <t>Proceso</t>
  </si>
  <si>
    <t>Impacto</t>
  </si>
  <si>
    <t>Descripción del Riesgo</t>
  </si>
  <si>
    <t>Clasificación del Riesgo</t>
  </si>
  <si>
    <t>Zona de Riesgo Inherente</t>
  </si>
  <si>
    <t>Descripción del Control</t>
  </si>
  <si>
    <t>Afectación</t>
  </si>
  <si>
    <t>Tratamiento</t>
  </si>
  <si>
    <t>Estado</t>
  </si>
  <si>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</si>
  <si>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</si>
  <si>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</si>
  <si>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</si>
  <si>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</si>
  <si>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</si>
  <si>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</si>
  <si>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</si>
  <si>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</si>
  <si>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</si>
  <si>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</si>
  <si>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</si>
  <si>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</si>
  <si>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</si>
  <si>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</si>
  <si>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</si>
  <si>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</si>
  <si>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</si>
  <si>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</si>
  <si>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</si>
  <si>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</si>
  <si>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</si>
  <si>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</si>
  <si>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</si>
  <si>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</si>
  <si>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</si>
  <si>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t>
  </si>
  <si>
    <t>Alto</t>
  </si>
  <si>
    <t>Moderado</t>
  </si>
  <si>
    <t>Bajo</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</si>
  <si>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</si>
  <si>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</si>
  <si>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</si>
  <si>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</si>
  <si>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</si>
  <si>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</si>
  <si>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</si>
  <si>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</si>
  <si>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</si>
  <si>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</si>
  <si>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</si>
  <si>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</si>
  <si>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</si>
  <si>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</si>
  <si>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</si>
  <si>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</si>
  <si>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</si>
  <si>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</si>
  <si>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</si>
  <si>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</si>
  <si>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</si>
  <si>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</si>
  <si>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</si>
  <si>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</si>
  <si>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</si>
  <si>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</si>
  <si>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</si>
  <si>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</si>
  <si>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</si>
  <si>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</si>
  <si>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</si>
  <si>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</si>
  <si>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</si>
  <si>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</si>
  <si>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</si>
  <si>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</si>
  <si>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</si>
  <si>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</si>
  <si>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</si>
  <si>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</si>
  <si>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</si>
  <si>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</si>
  <si>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</si>
  <si>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</si>
  <si>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</si>
  <si>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</si>
  <si>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</si>
  <si>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</si>
  <si>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</si>
  <si>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</si>
  <si>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</si>
  <si>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</si>
  <si>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</si>
  <si>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</si>
  <si>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</si>
  <si>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</si>
  <si>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</si>
  <si>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</si>
  <si>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</si>
  <si>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</si>
  <si>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</si>
  <si>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</si>
  <si>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</si>
  <si>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</si>
  <si>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</si>
  <si>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</si>
  <si>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</si>
  <si>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</si>
  <si>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</si>
  <si>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</si>
  <si>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</si>
  <si>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</si>
  <si>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</si>
  <si>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</si>
  <si>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</si>
  <si>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</si>
  <si>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</si>
  <si>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</si>
  <si>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</si>
  <si>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</si>
  <si>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</si>
  <si>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</si>
  <si>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</si>
  <si>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</si>
  <si>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Reputacional</t>
  </si>
  <si>
    <t>Reducir (compartir)</t>
  </si>
  <si>
    <t>Económico y Reputacional</t>
  </si>
  <si>
    <t>Reducir (mitigar)</t>
  </si>
  <si>
    <t>Tipo de Riesgo</t>
  </si>
  <si>
    <t>De_gestión</t>
  </si>
  <si>
    <t>¿Genera Interrupción?</t>
  </si>
  <si>
    <t>Si</t>
  </si>
  <si>
    <t>No</t>
  </si>
  <si>
    <t>Cada_Hora</t>
  </si>
  <si>
    <t>Dos_veces_al_día</t>
  </si>
  <si>
    <t>Diaria</t>
  </si>
  <si>
    <t>Semanal</t>
  </si>
  <si>
    <t>Quincenal</t>
  </si>
  <si>
    <t>Mensual</t>
  </si>
  <si>
    <t>Trimestral</t>
  </si>
  <si>
    <t>Anual</t>
  </si>
  <si>
    <t>Permanente</t>
  </si>
  <si>
    <t>Criterios de impacto para riesgos de gestión y/o seguridad de la información</t>
  </si>
  <si>
    <t>Causa Inmediata / Amenaza S I</t>
  </si>
  <si>
    <t>Causa Raíz /  S I</t>
  </si>
  <si>
    <t>Frecuencia con la cual se realiza la actividad (PROMEDIO)</t>
  </si>
  <si>
    <t>PLANEACIÓN INSTITUCIONAL</t>
  </si>
  <si>
    <t>GESTIÓN ESTADÍSTICA GENERAL DEL SISTEMA DEL SUBSIDIO FAMILIA</t>
  </si>
  <si>
    <t>Falta de oportunidad en el reporte de la información por parte de las CCF para la elaboración de los productos estadísticos y
Demoras en el procesamiento interno de la información</t>
  </si>
  <si>
    <t>Debilidad en la  aplicación de los criterios de calidad estadística durante la fase de análisis para generar los productos estadísticos y dar respuesta a las solicitudes de información.</t>
  </si>
  <si>
    <t>COMUNICACIÓN PÚBLICA</t>
  </si>
  <si>
    <t>Extemporaneidad en el inicio de acciones,  adopción de decisiones y adelantamiento de trámites frente las actuaciones administrativas</t>
  </si>
  <si>
    <t>ESTUDIOS ESPECIALES Y EVALUACIÓN DE PROYECTOS</t>
  </si>
  <si>
    <t>Omisión en la aplicación de los requisitos de la circular vigente y desconocimiento de la normatividad vigente</t>
  </si>
  <si>
    <t>Perdida de confiabilidad y pertinencia en los resultados de los estudios especiales</t>
  </si>
  <si>
    <t>Entrega de informes de visitas especiales incompletos y / o atemporales</t>
  </si>
  <si>
    <t>Insuficiencia  de personal (TR) y debilidades en el seguimiento a los tiempos para la entrega del informe</t>
  </si>
  <si>
    <t>Incumplimiento al Plan Anual de visitas  de IVC</t>
  </si>
  <si>
    <t>Implementación de políticas de austeridad en el gasto
Recurso humano insuficiente para el desarrollo de las Visitas Ordinarias
Eventos que dificulten la realización de visitas presenciales a las CCF</t>
  </si>
  <si>
    <t>Ineficacia en el seguimiento a los planes de mejoramiento producto de las visitas ordinarias</t>
  </si>
  <si>
    <t>Remisión de informes por fuera de los términos establecidos
Demora en las revisiones y vistos buenos por parte de los Directores y Delegado
Exceso de carga laboral</t>
  </si>
  <si>
    <t>INTERACCIÓN CON EL CIUDADANO</t>
  </si>
  <si>
    <t>GESTIÓN DE SISTEMAS DE INFORMACIÓN</t>
  </si>
  <si>
    <t>Perdida de los atributos de seguridad de la información</t>
  </si>
  <si>
    <t>Perdida de la información de la entidad</t>
  </si>
  <si>
    <t>NOTIFICACIONES Y CERTIFICACIONES</t>
  </si>
  <si>
    <t>Indebida notificación, comunicación o publicación de los Actos Administrativos de acuerdo con lo establecido en la normatividad</t>
  </si>
  <si>
    <t>PROCESOS DISCIPLINARIOS</t>
  </si>
  <si>
    <t>EVALUACIÓN DE LA GESTIÓN DE LAS CCF</t>
  </si>
  <si>
    <t>Demora en las revisiones y vistos buenos por parte del director(a)
Demoras asociadas a la realización del informe, las correcciones y validaciones de la información.
debilidades en el seguimiento al cumplimiento de fechas</t>
  </si>
  <si>
    <t>Inexactitud de la información reportada por las CCF y
Errores en la transcripción de la información para el informe</t>
  </si>
  <si>
    <t>40%</t>
  </si>
  <si>
    <t xml:space="preserve"> Toma errada de decisiones sobre la  adopción  e implementación de lineamientos de carácter misional, estratégico y administrativo</t>
  </si>
  <si>
    <t xml:space="preserve">desconocimiento de la normatividad vigente al momento de la toma decisiones </t>
  </si>
  <si>
    <t>El/la Jefe de la OAP presenta a los miembros del comité institucional de gestión y desempeño para su revisión y aprobación los  lineamientos de carácter misional, estratégico y administrativo con el propósito de verificar el cumplimiento frente a la normatividad vigente</t>
  </si>
  <si>
    <t>Incumplimiento de los objetivos estratégicos de la entidad</t>
  </si>
  <si>
    <t>Baja efectividad en la asesoría que brinda la OAP a todos los procesos en el marco del cumplimiento de sus funciones</t>
  </si>
  <si>
    <t>Debilidades en la metodologías para una asesoría técnica y en las competencias necesarias para realizar los acompañamientos.</t>
  </si>
  <si>
    <t>Entrega de los productos estadísticos por fuera de los plazos establecidos según calendario de publicaciones estadísticas de la SSF</t>
  </si>
  <si>
    <t>Falta de información completa y de calidad en el proceso de acopio de la información para el desarrollo de la OE</t>
  </si>
  <si>
    <t>Información incompleta proporcionada desde el Registro Administrativo y NO se realiza el proceso de calidad del dato en el acopio.</t>
  </si>
  <si>
    <t xml:space="preserve">El líder de la OE EGSSF verifica el uso de instrumentos de acopio de datos, que incluyen validaciones  y revisión técnica por parte de los analistas con el propósito de validar la calidad del dato.
</t>
  </si>
  <si>
    <t>Incumplimiento de las actividades establecidas en el Manual de Procesamiento de Datos, como validaciones, revisiones cruzadas o depuraciones de base, lo cual ocasiona errores en la generación de los cuadros de salida</t>
  </si>
  <si>
    <t xml:space="preserve">El líder de la OE EGSSF verifica el uso de instrumentos de procesamiento de datos, que incluyen validaciones  y revisiones por parte de los analistas con el propósito de validar la calidad de los datos.
</t>
  </si>
  <si>
    <t>Retrasos en la consolidación, validación o publicación de los productos estadísticos finales, como boletines, informes o cuadros de salida</t>
  </si>
  <si>
    <t>Falta de planeación y control de los tiempos asignados al proceso de difusión, inexistencia de mecanismos de alerta temprana y limitada coordinación entre las áreas técnicas y comunicacionales encargadas de la publicación</t>
  </si>
  <si>
    <t>Pérdida de oportunidad en tiempos de respuesta para atender las necesidades de comunicación de la entidad</t>
  </si>
  <si>
    <t>CONTROL LEGAS DE LAS CCF</t>
  </si>
  <si>
    <t>Demoras en la sustanciación de actos administrativos e impulso procesal de los trámites asignados  y  Acumulación de retraso procesal</t>
  </si>
  <si>
    <t>Emisión de conceptos técnicos sobre programas o proyectos de inversión presentados por las CCF sin considerar los aspectos sociales y técnicos</t>
  </si>
  <si>
    <t>El profesional aplica listas de chequeos incluidas en los formatos de los procedimientos con el propósito de verificar que la revisión cumple con los lineamientos establecidos.</t>
  </si>
  <si>
    <t>Cada gestor revisa  en los sistemas de información los proyectos presentados por las  CCF con el propósito de que no se presente omisión en el análisis los mismos.</t>
  </si>
  <si>
    <t>El supervisor del contrato verificar que los estudios especiales desarrollen una metodología de investigación previamente establecida con el propósito de asegurar la confiabilidad y pertinencia de los mismos</t>
  </si>
  <si>
    <t>El Superintendente Delegado para Estudios Especiales y Evaluación de Proyectos realiza la  revisión del informe de visita especial con el propósito de  asegurar la completitud de la información</t>
  </si>
  <si>
    <t>El equipo comisionado completa los informes devueltos de acuerdo con las observaciones realizadas con el propósito de subsanar las mismas.</t>
  </si>
  <si>
    <t xml:space="preserve"> Errores o inconsistencias en la revisión y validación de los reportes del Limite máximo de inversión presentado por las CCF</t>
  </si>
  <si>
    <t>incumplimiento del procedimiento establecido para las verificaciones de estos reportes</t>
  </si>
  <si>
    <t>VISITAS A ENTES VIGILADOS</t>
  </si>
  <si>
    <t>El profesional asignado realiza verificación de la alineación del plan anual de visitas con los objetivos institucionales con el propósito de validar su pertinencia</t>
  </si>
  <si>
    <t>El profesional asignado por Superintendente delegado realiza seguimiento a la ejecución del Plan Anual de Visitas con el propósito de verificar  su cumplimiento</t>
  </si>
  <si>
    <t>Perdida de oportunidad en la emisión de informes de análisis y evaluación a la gestión de las CCF e informes de fondos de ley (foniñez y fosfec), ley115 e inversiones</t>
  </si>
  <si>
    <t>Perdida de confiabilidad en la emisión de informes de análisis y evaluación a la gestión de las CCF e informes de fondos de ley (foniñez y fosfec), ley115 e inversiones</t>
  </si>
  <si>
    <t xml:space="preserve">El profesional asignado realiza la revisión de la información reportada por las CCF en el SIMON, conforme a lo establecido en la Circular Externa Vigente con el propósito de validar la completitud y la calidad de la información. </t>
  </si>
  <si>
    <t>incumplimiento en los tiempos de respuesta</t>
  </si>
  <si>
    <t>El Jefe de la Oficina de la Oficina de Protección al Usuario  realiza la Solicitud de suspensión de términos justificando la necesidad de dicha suspensión  cuando se evidencia una situación que puede generar incumplimientos de términos con el propósito de evitar la materialización de los impactos por los incumplimientos.</t>
  </si>
  <si>
    <t>Incumplimiento en atributos de  calidad en la respuesta a los derechos de petición</t>
  </si>
  <si>
    <t>Falta de conocimiento del personas que atienden los canales, debilidades en los instrumentos y seguimiento a las matrices de calidad</t>
  </si>
  <si>
    <t>El Responsable de la Oficina de Protección al Usuario realiza valoración sobre la matriz de calidad de las PQRSF  con el propósito de detectar oportunidades de mejora en al tramite de las  PQRSR para su posterior seguimiento e implementación de planes de mejoramiento</t>
  </si>
  <si>
    <t xml:space="preserve">Deficiencias en la planeación e implementación del SGSI
 Ausencia de mecanismos para evaluar la implementación, mantenimiento y mejora  del SGSI
</t>
  </si>
  <si>
    <t>El Jefe de la Oficina TIC realiza seguimiento a la ejecución de los recursos financieros y tecnológicos asignados al SGSI, garantizando su correcta planeación, implementación y mejora continua.</t>
  </si>
  <si>
    <t xml:space="preserve">
El Jefe de la Oficina TIC evalúa periódicamente la eficacia de los controles de seguridad y privacidad de la información para detectar y mitigar vulnerabilidades, reduciendo incidentes que afecten la imagen de la entidad</t>
  </si>
  <si>
    <t xml:space="preserve">
El Jefe de la Oficina TIC (Líder de SGSI) verifica el cumplimiento de las actividades aplicables al SGSI (Plan de Seguridad de la Información), asegurando la conformidad del sistema.</t>
  </si>
  <si>
    <t xml:space="preserve">
El Jefe de la Oficina TIC realiza seguimiento a la ejecución de las actividades de actualización y mejora del SGSI, garantizando su capacidad para adaptarse a los nuevos desafíos de seguridad de la información.</t>
  </si>
  <si>
    <t>Deficiencias en la calidad y oportunidad de los servicios de TI</t>
  </si>
  <si>
    <t>Deficiente definición de los requerimientos de los usuarios internos y externos.
Deficiente asignación o habilitación de recursos que soportan los servicios de TI
Debilidades en el seguimiento a la etapa implementación y puesta en servicio</t>
  </si>
  <si>
    <t>El Jefe de la Oficina de TIC realiza seguimiento a la ejecución de los recursos asignados a la planeación e implementación de los servicios de TI, garantizando el cumplimiento de  los proyectos.</t>
  </si>
  <si>
    <t>Formulación de proyectos de TI sin relación clara con el PETI o con las prioridades estratégicas, falta de seguimiento
Falta de metodologías  de gestión de proyectos y mecanismos de control y monitoreo efectivos</t>
  </si>
  <si>
    <t>Inadecuada aplicación de los procesos archivísticos  en los diferentes archivos de gestión de las dependencias, deterioro de las condiciones necesarias para la conversación del los archivos físicos. Ausencia en la aplicación de los formatos de control documental (FUID, Hojas de control) en los archivos de gestión.</t>
  </si>
  <si>
    <t xml:space="preserve">
Error en la información registrada al enviar las notificaciones y/o comunicaciones .
Falta de seguimiento a los términos una vez se envían las comunicaciones o notificaciones electrónicas
</t>
  </si>
  <si>
    <t>El técnico realiza seguimiento diario a la matriz de notificaciones parar verificar la trazabilidad de los actos administrativos con el propósito de evitar el incumplimiento de términos.</t>
  </si>
  <si>
    <t>Perdida  de confidencialidad de la reserva legal del proceso disciplinario</t>
  </si>
  <si>
    <t>inadecuado manejo de los expedientes disciplinarios, no aplicación de los procedimientos internos</t>
  </si>
  <si>
    <t>Emisión extemporánea del entregable requerido</t>
  </si>
  <si>
    <t>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No disponibilidad de la  plataforma de gestión documental</t>
  </si>
  <si>
    <t>Entregable de deficiente calidad</t>
  </si>
  <si>
    <t>Debilidades en la fundamentación jurídica del entregable</t>
  </si>
  <si>
    <t>GESTIÓN JURÍDICA</t>
  </si>
  <si>
    <t>Incumplimiento en el pago oportuno de las obligaciones de la entidad</t>
  </si>
  <si>
    <t>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Falta en los soportes requeridos para el tramite de pago</t>
  </si>
  <si>
    <t>El Coordinador Financiero o Profesional con perfil SIIF central de cuentas genera alerta mediante envío de correo a las dependencias con las fechas en las se que debe radicar los tramites para realizar los pagos para que se allegue oportunamente la información necesaria.</t>
  </si>
  <si>
    <t>Los profesionales con funciones de contador y pagador realizan seguimiento al calendario de  vencimiento de  obligaciones tributarias con el propósito de generar alertas preventivas antes del vencimiento.</t>
  </si>
  <si>
    <t>GESTIÓN FINANCIERA Y PRESUPUESTAL</t>
  </si>
  <si>
    <t>30%</t>
  </si>
  <si>
    <t>CONTRATACIÓN ADMINISTRATIVA</t>
  </si>
  <si>
    <t xml:space="preserve">Contratación de bienes y servicios no relacionados con las funciones de la Entidad y que no generan utilidad </t>
  </si>
  <si>
    <t>. 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inconsistencias en los estudios previos y análisis del sector de los procesos contractuales que se radica</t>
  </si>
  <si>
    <t>Fiscal</t>
  </si>
  <si>
    <t>Ineficiencia en la adquisición  y administración de los bienes y servicios requeridos por la entidad</t>
  </si>
  <si>
    <t>Planeación inoportuna para la adquisición en cada vigencia.
Deficiencia en la capacitación de las personas que adelantan  las actividades 
Debilidades en la aplicación de los controles para administración de los bienes y servicios.</t>
  </si>
  <si>
    <t>25%</t>
  </si>
  <si>
    <t>GESTIÓN DE RECURSOS FÍSICOS</t>
  </si>
  <si>
    <t>Pérdida, extravío, hurto, robo o declaratoria de bienes faltantes pertenecientes a la Entidad</t>
  </si>
  <si>
    <t xml:space="preserve">Debilidades en los controles de vigilancia
Debilidades en la solicitud y reporte de retiro de equipos por parte de los funcionarios </t>
  </si>
  <si>
    <t xml:space="preserve">Posibilidad de afectación económica por pérdida, extravío, hurto, robo o declaratoria de bienes faltantes pertenecientes a la entidad, debido a debilidades en los controles de vigilancia
debilidades en la solicitud y reporte de retiro de equipos por parte de los funcionarios </t>
  </si>
  <si>
    <t>EL vigilante realiza el  control de ingreso y  salida de equipos y bienes en la recepción de cada piso para evitar la sustracción de bienes de propiedad de la entidad.</t>
  </si>
  <si>
    <t>El supervisor del contrato de vigilancia  solicita  la ejecución de la póliza de la empresa prestadora del servicio de vigilancia cuando el riesgo se materializa por fallas en los protocolos de seguridad..</t>
  </si>
  <si>
    <t xml:space="preserve">Liquidación de nómina con errores en su cálculo. </t>
  </si>
  <si>
    <t xml:space="preserve">Errores humanos en la liquidación de nómina
</t>
  </si>
  <si>
    <t>Errores en la emisión de actos administrativos</t>
  </si>
  <si>
    <t>Debilidades en la ejecución de controles de los actos administrativos</t>
  </si>
  <si>
    <t>GESTIÓN DEL TALENTO HUMANO</t>
  </si>
  <si>
    <t>Incumplimiento 
del Plan Anual de Auditorías Internas y Especiales</t>
  </si>
  <si>
    <t>No se cuenta con el personal suficiente 
e idóneo para el cumplimiento de las actividades
Entrega de información por parte de las áreas responsables sin el cumplimiento en la oportunidad, veracidad y confiabilidad de la misma
Posibles  cambios no previstos que afecten la ejecución del plan o programa de auditorías</t>
  </si>
  <si>
    <t>El auditor designado realiza la solicitud y verificación del envío de la información a las áreas competentes para que la remitan a la Oficina de Control Interno en los tiempos establecidos y con las calidad requerida.</t>
  </si>
  <si>
    <t>El Jefe de la OCI realiza la revisión de los informes finales con el propósito de detectar errores o inconsistencias en los mismos.</t>
  </si>
  <si>
    <t>Incumplimiento de informes y reportes de Ley</t>
  </si>
  <si>
    <t xml:space="preserve">Entrega de datos, reportes y/o información por parte de las dependencias de manera incompleta, imprecisa y/o inoportuna
Desconocimiento de los temas o tiempos de entrega de informes o reportes  por parte de los servidor público de la OCI   
Alto volumen de trabajo y no se cuenta con el personal suficiente </t>
  </si>
  <si>
    <t>EVALUACIÓN Y CONTROL</t>
  </si>
  <si>
    <t xml:space="preserve">Posibilidad de afectación reputacional por  toma errada de decisiones sobre la  adopción  e implementación de lineamientos de carácter misional, estratégico y administrativo, debido a desconocimiento de la normatividad vigente al momento de la toma decisiones </t>
  </si>
  <si>
    <t>50%</t>
  </si>
  <si>
    <t>Posibilidad de afectación reputacional por baja efectividad en la asesoría que brinda la oap a todos los procesos en el marco del cumplimiento de sus funciones, debido a debilidades en la metodologías para una asesoría técnica y en las competencias necesarias para realizar los acompañamientos.</t>
  </si>
  <si>
    <t>Posibilidad de afectación reputacional por entrega de los productos estadísticos por fuera de los plazos establecidos según calendario de publicaciones estadísticas de la ssf, debido a falta de oportunidad en el reporte de la información por parte de las ccf para la elaboración de los productos estadísticos y
demoras en el procesamiento interno de la información</t>
  </si>
  <si>
    <t>Posibilidad de afectación reputacional por falta de información completa y de calidad en el proceso de acopio de la información para el desarrollo de la oe, debido a información incompleta proporcionada desde el registro administrativo y no se realiza el proceso de calidad del dato en el acopio.</t>
  </si>
  <si>
    <t>Posibilidad de afectación reputacional por retrasos en la consolidación, validación o publicación de los productos estadísticos finales, como boletines, informes o cuadros de salida, debido a falta de planeación y control de los tiempos asignados al proceso de difusión, inexistencia de mecanismos de alerta temprana y limitada coordinación entre las áreas técnicas y comunicacionales encargadas de la publicación</t>
  </si>
  <si>
    <t>Posibilidad de afectación económica y reputacional por extemporaneidad en el inicio de acciones,  adopción de decisiones y adelantamiento de trámites frente las actuaciones administrativas, debido a demoras en la sustanciación de actos administrativos e impulso procesal de los trámites asignados  y  acumulación de retraso procesal</t>
  </si>
  <si>
    <t>Posibilidad de afectación reputacional por emisión de conceptos técnicos sobre programas o proyectos de inversión presentados por las ccf sin considerar los aspectos sociales y técnicos, debido a omisión en la aplicación de los requisitos de la circular vigente y desconocimiento de la normatividad vigente</t>
  </si>
  <si>
    <t>Posibilidad de afectación reputacional por entrega de informes de visitas especiales incompletos y / o atemporales, debido a insuficiencia  de personal (tr) y debilidades en el seguimiento a los tiempos para la entrega del informe</t>
  </si>
  <si>
    <t>Posibilidad de afectación reputacional por  errores o inconsistencias en la revisión y validación de los reportes del limite máximo de inversión presentado por las ccf, debido a incumplimiento del procedimiento establecido para las verificaciones de estos reportes</t>
  </si>
  <si>
    <t>Posibilidad de afectación reputacional por incumplimiento al plan anual de visitas  de ivc, debido a implementación de políticas de austeridad en el gasto
recurso humano insuficiente para el desarrollo de las visitas ordinarias
eventos que dificulten la realización de visitas presenciales a las ccf</t>
  </si>
  <si>
    <t>Posibilidad de afectación reputacional por ineficacia en el seguimiento a los planes de mejoramiento producto de las visitas ordinarias, debido a remisión de informes por fuera de los términos establecidos
demora en las revisiones y vistos buenos por parte de los directores y delegado
exceso de carga laboral</t>
  </si>
  <si>
    <t>Posibilidad de afectación reputacional por perdida de oportunidad en la emisión de informes de análisis y evaluación a la gestión de las ccf e informes de fondos de ley (foniñez y fosfec), ley115 e inversiones, debido a demora en las revisiones y vistos buenos por parte del director(a)
demoras asociadas a la realización del informe, las correcciones y validaciones de la información.
debilidades en el seguimiento al cumplimiento de fechas</t>
  </si>
  <si>
    <t>Posibilidad de afectación reputacional por perdida de confiabilidad en la emisión de informes de análisis y evaluación a la gestión de las ccf e informes de fondos de ley (foniñez y fosfec), ley115 e inversiones, debido a inexactitud de la información reportada por las ccf y
errores en la transcripción de la información para el informe</t>
  </si>
  <si>
    <t>Posibilidad de afectación económica y reputacional por incumplimiento en atributos de  calidad en la respuesta a los derechos de petición, debido a falta de conocimiento del personas que atienden los canales, debilidades en los instrumentos y seguimiento a las matrices de calidad</t>
  </si>
  <si>
    <t xml:space="preserve">Posibilidad de afectación gestión de sistemas de información por perdida de los atributos de seguridad de la información, debido a deficiencias en la planeación e implementación del sgsi
 ausencia de mecanismos para evaluar la implementación, mantenimiento y mejora  del sgsi
</t>
  </si>
  <si>
    <t>Posibilidad de afectación gestión de sistemas de información por deficiencias en la calidad y oportunidad de los servicios de ti, debido a deficiente definición de los requerimientos de los usuarios internos y externos.
deficiente asignación o habilitación de recursos que soportan los servicios de ti
debilidades en el seguimiento a la etapa implementación y puesta en servicio</t>
  </si>
  <si>
    <t>Posibilidad de afectación reputacional por perdida de la información de la entidad, debido a inadecuada aplicación de los procesos archivísticos  en los diferentes archivos de gestión de las dependencias, deterioro de las condiciones necesarias para la conversación del los archivos físicos. ausencia en la aplicación de los formatos de control documental (fuid, hojas de control) en los archivos de gestión.</t>
  </si>
  <si>
    <t xml:space="preserve">Posibilidad de afectación económica y reputacional por indebida notificación, comunicación o publicación de los actos administrativos de acuerdo con lo establecido en la normatividad, debido a 
error en la información registrada al enviar las notificaciones y/o comunicaciones .
falta de seguimiento a los términos una vez se envían las comunicaciones o notificaciones electrónicas
</t>
  </si>
  <si>
    <t>Posibilidad de afectación reputacional por emisión extemporánea del entregable requerido, debido a 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no disponibilidad de la  plataforma de gestión documental</t>
  </si>
  <si>
    <t>Posibilidad de afectación reputacional por entregable de deficiente calidad, debido a debilidades en la fundamentación jurídica del entregable</t>
  </si>
  <si>
    <t>Posibilidad de afectación económica y reputacional por incumplimiento en el pago oportuno de las obligaciones de la entidad, debido a 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falta en los soportes requeridos para el tramite de pago</t>
  </si>
  <si>
    <t>Posibilidad de afectación económica y reputacional por contratación de bienes y servicios no relacionados con las funciones de la entidad y que no generan utilidad , debido a . 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inconsistencias en los estudios previos y análisis del sector de los procesos contractuales que se radica</t>
  </si>
  <si>
    <t>Posibilidad de afectación económica y reputacional por ineficiencia en la adquisición  y administración de los bienes y servicios requeridos por la entidad, debido a planeación inoportuna para la adquisición en cada vigencia.
deficiencia en la capacitación de las personas que adelantan  las actividades 
debilidades en la aplicación de los controles para administración de los bienes y servicios.</t>
  </si>
  <si>
    <t>Posibilidad de afectación reputacional por incumplimiento 
del plan anual de auditorías internas y especiales, debido a no se cuenta con el personal suficiente 
e idóneo para el cumplimiento de las actividades
entrega de información por parte de las áreas responsables sin el cumplimiento en la oportunidad, veracidad y confiabilidad de la misma
posibles  cambios no previstos que afecten la ejecución del plan o programa de auditorías</t>
  </si>
  <si>
    <t xml:space="preserve">Posibilidad de afectación reputacional por incumplimiento de informes y reportes de ley, debido a entrega de datos, reportes y/o información por parte de las dependencias de manera incompleta, imprecisa y/o inoportuna
desconocimiento de los temas o tiempos de entrega de informes o reportes  por parte de los servidor público de la oci   
alto volumen de trabajo y no se cuenta con el personal suficiente </t>
  </si>
  <si>
    <t>debilidades en el seguimiento a las metas, planes, programas y proyectos que permiten el cumplimiento de los objetivos estratégicos.</t>
  </si>
  <si>
    <t>El/la Jefe de la OAP realiza seguimiento al avance de los proyectos de inversión de manera mensual a cada uno de los responsables para el reporte en la plataforma PIIP (Plataforma Integrada de Inversión Pública) del DNP con el fin de verificar el avance de acuerdo con las metas establecidas a nivel presupuestal y de producto.</t>
  </si>
  <si>
    <t>El/la Jefe de la OAP realiza seguimiento de manera mensual   a través del diligenciamiento de la herramienta Dashboard con el propósito de verificar el avance a la ejecución presupuestal de los proyectos, generando alertas tempranas (mesas de trabajo, memorandos, correos electrónicos) con el fin de que los responsables tomen las acciones necesarias para el cumplimiento.</t>
  </si>
  <si>
    <t>El/la Jefe de la OAP presenta  de manera trimestral a los miembros del comité institucional de gestión y desempeño  el avance en el cumplimiento de las metas, planes, programas y proyectos, con el propósito de que se tomen las acciones necesarias para garantizar su cumplimiento.</t>
  </si>
  <si>
    <t>Posibilidad de afectación reputacional por incumplimiento de los objetivos estratégicos de la entidad, debido a debilidades en el seguimiento a las metas, planes, programas y proyectos que permiten el cumplimiento de los objetivos estratégicos.</t>
  </si>
  <si>
    <t>Vencimiento de los términos legales en el desarrollo de los procesos disciplinarios</t>
  </si>
  <si>
    <t>descuido en la gestión de las actuaciones disciplinarias en las diferentes etapas</t>
  </si>
  <si>
    <t xml:space="preserve">El/la Jefe de la OAP solicita de manera anticipada el envío de los lineamientos de carácter misional, estratégico y administrativo por parte de las áreas con el propósito de ser presentados en el comité institucional gestión y desempeño con el propósito de  asegurar su pertinencia y adecuación.          </t>
  </si>
  <si>
    <t>Los/ las Delegados o Delegadas y/o jefes de oficina comunican a el/la Jefe de la OAP cada vez que se presente un cambio normativo que afecten los lineamientos de la entidad con el propósito de que sean presentados y validados al comité institucional de gestión y desempeño.</t>
  </si>
  <si>
    <t>El Coordinador del Grupo Interno de Responsabilidad Administrativa verifica y notifica a los abogados sustanciadores sobre las actuaciones en riesgo de caducidad, mediante la generación y envío de reportes semanales con información sobre los términos próximos a vencerse, los cuales se revisan en reuniones quincenales para seguimiento y toma de decisiones con el propósito de prevenir demoras en la sustanciación de actos administrativos e impulso procesal de los trámites asignados  y acumulación de retraso procesal</t>
  </si>
  <si>
    <t>El Coordinador del Grupo Interno de Responsabilidad Administrativa supervisa y establece la prioridad de los trámites administrativos con base en su proximidad a la caducidad, mediante el uso de un archivo de control de asignaciones con indicadores visuales (semáforos de alerta) que se actualiza quincenalmente con  el propósito de garantizar la gestión oportuna de los trámites.</t>
  </si>
  <si>
    <t>El Coordinador del Grupo Interno de Registro y Control verifica la consistencia y vigencia de la información presentada por las CCF, mediante revisión documental contra los registros institucionales y bases de datos oficiales, previo a la firma del CERL, con el propósito de prevenir errores en la validación o digitación de la información reportada por las CCF y falta de verificación cruzada con las bases de datos internas o externas,
Debilidades en el control y seguimiento del estado de la información</t>
  </si>
  <si>
    <t>falta de verificación cruzada con las bases de datos internas o externas,
Debilidades en el control y seguimiento del estado de la información</t>
  </si>
  <si>
    <t>Posibilidad de afectación reputacional por errores en la validación o digitación de la información reportada por las ccf y por inoportunidad en la entrega o actualización de documentos soporte por parte de las cc, debido a falta de verificación cruzada con las bases de datos internas o externas,
debilidades en el control y seguimiento del estado de la información</t>
  </si>
  <si>
    <t>Errores en la validación o digitación de la información reportada por las CCF y por inoportunidad en la entrega o actualización de documentos soporte por parte de las CCF</t>
  </si>
  <si>
    <t>El auxiliar del Grupo Interno de Registro y Control registra diariamente las solicitudes en la matriz de correspondencia, para control de vencimientos y actualización de la información con el propósito de prevenir la inoportunidad en la entrega o actualización de documentos soporte por parte de las CCF</t>
  </si>
  <si>
    <t>El profesional  responsable realiza seguimiento a las PQRSF en tramite que tiene cada gestor para establecer cuales se encuentran mas próximas a vencerse, en caso de encontrar alguna próxima vencerse debe informar al profesional responsable de la respuesta con el propósito de agilizar su oportuna repuesta.</t>
  </si>
  <si>
    <t>El Responsable de la Oficina de Protección al Usuario en caso de falla o  indisponibilidad de la plataforma debe realizar el reporte  de incidentes en la plataforma de gestión documental  a TICs, con el propósito de que el de que el inconveniente sea atendido y solucionado.</t>
  </si>
  <si>
    <t>El Responsable de la Oficina de Protección al Usuario realiza evaluación de conocimiento de los gestores con el propósito de asegurarse que tiene las competencias necesarias con el propósito de  asegurar una gestión de calidad, pertinente  y oportuna de las PQRSF a su cargo</t>
  </si>
  <si>
    <t>El Jefe de la Oficina de TIC monitorea el indicador del Plan Estratégico Institucional  con el propósito de asegurar que los servicios de la oficina contribuyan eficazmente a los objetivos estratégicos.</t>
  </si>
  <si>
    <t>El Jefe de la Oficina de TIC realiza seguimiento a la ejecución de las fases de los proyectos de TI, con el propósito de asegurar el cumplimiento del cronograma y los entregables, previniendo retrasos en el mismo</t>
  </si>
  <si>
    <t>El Líder Técnico del servicio de TI realiza seguimiento a la ejecución de los desarrollos a su cargo, para asegurar su alineación con los requerimientos técnicos y funcionales definidos.</t>
  </si>
  <si>
    <t xml:space="preserve">El Líder Técnico de Soporte de TI monitorea los KPI y ANS (Acuerdos de Nivel de Servicio) con el propósito de  asegurar que la calidad y oportunidad del soporte técnico cumplan con los estándares establecidos. </t>
  </si>
  <si>
    <t xml:space="preserve">El Jefe de la Oficina TIC  valida que la formulación de cada nuevo proyecto esté directamente alineada con el PEI, PAI, el Plan Estratégico de TI (PETI), con el propósito de asegurar que los recursos se inviertan en iniciativas que generen valor a la entidad </t>
  </si>
  <si>
    <t>El Jefe de la Oficina de TIC realiza un seguimiento de la ejecución de los proyectos, monitoreando el cumplimiento de hitos, cronogramas y compromisos establecidos, con el propósito de identificar desviaciones a tiempo y toma de decisiones.</t>
  </si>
  <si>
    <t>El profesional especializado  realiza revisiones previas de la liquidación de nómina para verificar la correcta liquidación  de la misma , en caso de detectar inconsistencias se realizan las correcciones respectivas.</t>
  </si>
  <si>
    <t>El profesional de nómina recibe los reportes por parte de financiera  sobre inconsistencias presentadas en la nómina para realizar los respectivos ajustes.</t>
  </si>
  <si>
    <t>El profesional especializado realiza  la revisión de los actos administrativos generados desde Talento Humano, para detectar inconsistencias o errores   en caso de encontrarlos realiza la devolución para su subsanación.</t>
  </si>
  <si>
    <t>El coordinador(a)  realiza una segunda revisión de  los actos administrativos para asegurarse que no presentan inconsistencias, en caso de encontrarlas se realiza la devolución para su subsanación.</t>
  </si>
  <si>
    <t>Fuga o pérdida del conocimiento por situaciones administrativas del Talento Humano</t>
  </si>
  <si>
    <t>Reubicaciones, licencias extendidas ,vacaciones, salida de colaboradores por cumplir edad de pensión, concurso de la CNSC</t>
  </si>
  <si>
    <t>Usuarios, productos y practicas , organizacionales</t>
  </si>
  <si>
    <t>semanal</t>
  </si>
  <si>
    <t>El profesional universitario realiza seguimiento a la implementación del plan institucional de capacitación con el propósito de verificar su eficiencia en cuanto a la atención de las necesidades de capacitación.</t>
  </si>
  <si>
    <t>El profesional universitario verifica la aplicación y desarrollo de acciones para el proceso de inducción y capacitación de nuevos funcionarios, tanto de planta como de contrato, que disminuya el riesgo de afectación reputacional por errores o inconsistencias en los resultados de los procesos de IVC. Fortalecimiento de la planta de personal.</t>
  </si>
  <si>
    <t>El profesional especializado realiza seguimiento a la entrega completa de los cargos por parte del personal saliente de la entidad con el propósito de asegurar que la información documentada quede disponible en la entidad y sea transferida a la persona que se posesiona en el cargo.</t>
  </si>
  <si>
    <t>Errores en el registro y trámite de novedades relacionadas con las vinculación y desvinculación de funcionarios</t>
  </si>
  <si>
    <t>Debilidades en la articulación entre el desarrollo de las actividades de los procedimientos internos necesarios para adelantar los diferentes trámites</t>
  </si>
  <si>
    <t>media</t>
  </si>
  <si>
    <t xml:space="preserve">   El riesgo afecta la imagen de la entidad con algunos usuarios de relevancia frente al logro de los objetivos     </t>
  </si>
  <si>
    <t>Ejecución y Administración de procesos</t>
  </si>
  <si>
    <t>El Coordinador(a) valida  y actualiza la programación del plan anual de adquisiciones con el propósito de ajustarlo por cambios en las necesidades.</t>
  </si>
  <si>
    <t>El supervisor del contrato realiza periódicamente seguimiento a los contratos de bienes y servicios con el propósito de asegurar el cumplimiento de los mismos.</t>
  </si>
  <si>
    <t>El profesional de contratación realiza la ejecución de pólizas  de cumplimiento sobre los contratos de bienes  y servicios en caso de un incumplimiento que afecte a la entidad</t>
  </si>
  <si>
    <t>ALMACÉN E INVENTARIOS</t>
  </si>
  <si>
    <t>EL vigilante realiza el  control de ingreso y  salida de personas en la recepción de cada piso para evitar el ingreso de personas no autorizadas.</t>
  </si>
  <si>
    <t>El profesional especializado con funciones de almacenista realiza la verificación de inventario de los bienes de propiedad de la entidad para detectar posibles faltantes en los bienes.</t>
  </si>
  <si>
    <t>El funcionario del área administrativa con a acompañamiento de la OTIC realiza la revisión de las cámaras de vigilancia en caso de que se requiera cuando se presente la perdida o hurto de algún bien o equipo de la entidad, con el propósito de identificar el responsable de la sustracción del mismo.</t>
  </si>
  <si>
    <t xml:space="preserve">     El riesgo afecta la imagen de la entidad internamente, de conocimiento general, nivel interno, de junta directiva y accionistas y/o de proveedores</t>
  </si>
  <si>
    <t xml:space="preserve">     El riesgo afecta la imagen de  la entidad con efecto publicitario sostenido a nivel de sector administrativo, nivel departamental o municipal</t>
  </si>
  <si>
    <t>El profesional de nómina verifica mediante listado la concordancia entre la afiliación a la ARL  y a EPS, pensión y cajas de compensación familiar de las personas al momento de realizar los diferentes pagos de nómina con el propósito de detectar errores o inconsistencias.</t>
  </si>
  <si>
    <t>El profesional de nómina verifica en los sistemas aplicativos de seguridad social  la concordancia entre la afiliación a la ARL  y a EPS, pensión y cajas de compensación familiar de las personas al momento de realizar los diferentes pagos de nómina con el propósito de detectar errores o inconsistencias.</t>
  </si>
  <si>
    <t xml:space="preserve">El jefe de la OCI realiza reuniones mensuales de asignación y seguimiento de la ejecución de las auditorias internas y especiales con el propósito de verificar el cumplimiento del Plan Anual de Auditorías </t>
  </si>
  <si>
    <t>El jefe de la OCI realiza reuniones mensuales de asignación y seguimiento de la ejecución de los informes de ley con el propósito de cumplir con los términos definidos para cada uno.</t>
  </si>
  <si>
    <t>DIRECCIONAMIENTO ESTRATÉGICO</t>
  </si>
  <si>
    <t>El profesional de la OAP realiza  el seguimiento a la ejecución de las actividades de acompañamiento a través de la verificación del cumplimiento del  cronograma de informes y actividades de la Oficina Asesora de Planeación con el propósito de revisar la   ejecución  y la calidad en el desarrollo de las actividades de asesoría de la OAP.</t>
  </si>
  <si>
    <t>El profesional  designado de la OAP realiza  el seguimiento a la ejecución de los componentes de la gestión del proceso  a través de las herramientas  de seguimiento con el propósito de generar alertas oportunas con el propósito de facilitar la toma de decisiones para el ajuste de los proyectos de inversión hacia su cumplimiento.</t>
  </si>
  <si>
    <t>Aplicación inadecuada en la El profesional de la Delegada realiza la verificación y estrategias para monitorear y evaluar el proceso estadístico y demás atributos de la información estadística para atender las necesidades que deba atender la Delegada de Estudios Especiales y Evaluación de Proyectos</t>
  </si>
  <si>
    <t>Posibilidad de afectación reputacional por debilidad en la  aplicación de los criterios de calidad estadística durante la fase de análisis para generar los productos estadísticos y dar respuesta a las solicitudes de información., debido a aplicación inadecuada en la el profesional de la delegada realiza la verificación y estrategias para monitorear y evaluar el proceso estadístico y demás atributos de la información estadística para atender las necesidades que deba atender la delegada de estudios especiales y evaluación de proyectos</t>
  </si>
  <si>
    <t>El profesional de la Delegada realiza verificación y aplicación de estándares de calidad estadística con  el objeto de asegurar el cumplimiento de los atributos de verificación, consistencia y calidad de la información requerida.</t>
  </si>
  <si>
    <t xml:space="preserve">El profesional  de la  Delegada de Estudios Especiales y Evaluación de Proyectos realiza seguimiento al cumplimiento del  calendario de publicaciones estadísticas de la SSF con el propósito de tomar  acciones e identificar causas de posibles retrasos. </t>
  </si>
  <si>
    <t>El líder de la OE EGSSF activa el Plan de Contingencia de la OE EGSSF que define estrategias para responder ante situaciones de imprevistos en el control de calidad de los datos (atípicos y errores), con el propósito de mitigar el impacto negativo ocasionado por la falta de información o baja calidad del dato.</t>
  </si>
  <si>
    <t>Debilidad en la supervisión y el control sobre la aplicación de los procedimientos definidos, falta de uso de los instrumentos de validación en el procesamiento</t>
  </si>
  <si>
    <t>Posibilidad de afectación reputacional por incumplimiento de las actividades establecidas en el manual de procesamiento de datos, como validaciones, revisiones cruzadas o depuraciones de base, lo cual ocasiona errores en la generación de los cuadros de salida, debido a debilidad en la supervisión y el control sobre la aplicación de los procedimientos definidos, falta de uso de los instrumentos de validación en el procesamiento</t>
  </si>
  <si>
    <t>El líder de la OE EGSSF activa el Plan de Contingencia de la OE EGSSF que define estrategias para responder ante situaciones de imprevistos en el control de calidad de los datos (atípicos y errores), con el propósito de mitigar el impacto negativo ocasionado por la falta de validación en el proceso de procesamiento.</t>
  </si>
  <si>
    <t>El líder del proceso de la OE realiza revisiones permanentes de cada fase del proceso  y el cronograma de la misma con el equipo líder de la OE, con el propósito de generar acciones que permitan el cumplimiento de los tiempos.</t>
  </si>
  <si>
    <t>EL líder de la OE EGSSF genera un Fe de Erratas en caso de no cumplir con el cronograma de difusión y publica la fecha de difusión de los resultados, con el propósito de dar cumplimiento a la publicación de los resultados anuales.</t>
  </si>
  <si>
    <t>Deficiencia en la información por parte de las áreas solicitantes.
Incumplimiento del cronograma de comunicaciones definido para la vigencia, priorización inadecuada de tareas</t>
  </si>
  <si>
    <t>Posibilidad de afectación reputacional por pérdida de oportunidad en tiempos de respuesta para atender las necesidades de comunicación de la entidad, debido a deficiencia en la información por parte de las áreas solicitantes.
incumplimiento del cronograma de comunicaciones definido para la vigencia, priorización inadecuada de tareas</t>
  </si>
  <si>
    <t>El profesional especializado realiza la revisión del diligenciamiento de la plantilla des solicitud de comunicación de acuerdo con los protocolos establecidos con el propósito de validar la completitud de la información.</t>
  </si>
  <si>
    <t>El profesional especializado realiza el seguimiento al cronograma de comunicaciones definido para la vigencia con el propósito de revisar que se cumplan los compromisos de comunicación definidos</t>
  </si>
  <si>
    <t>El profesional especializado verifica las necesidades de comunicación y asigna las responsabilidades para dar respuesta con el propósito de priorizar de acuerdo con el nivel de urgencia</t>
  </si>
  <si>
    <t>Inobservancia en la rigurosidad metodológica y desconocimiento de la normatividad vigente</t>
  </si>
  <si>
    <t>Posibilidad de afectación económica y reputacional por perdida de confiabilidad y pertinencia en los resultados de los estudios especiales, debido a inobservancia en la rigurosidad metodológica y desconocimiento de la normatividad vigente</t>
  </si>
  <si>
    <t>El supervisor del contrato realiza la verificación del cumplimiento de las obligaciones contractuales por parte del contratista consultor de los estudios especiales con el propósito de asegurar la confiabilidad y pertinencia de los mismos.</t>
  </si>
  <si>
    <t>El supervisor del contrato solicita a la Coordinación de Contratación la ejecución de póliza de cumplimiento en caso de que el contratista no cumpla con los criterios exigidos para los estudios especiales con el propósito de evitar la pérdida económica</t>
  </si>
  <si>
    <t>El profesional coordinador de la visita especial  realiza seguimiento a los cumplimiento de los tiempos de entrega del informe final con el propósito de asegurar su oportunidad</t>
  </si>
  <si>
    <t>El profesional valida e incluye las estructuras del SIGER en el oficio dirigido a la CCF con el  propósito de validar que las CCF hayan realizado correctamente el reporte en los sistemas de información.</t>
  </si>
  <si>
    <t>El Superintendente Delegado para Estudios Especiales y Evaluación de Proyectos realiza la  revisión de los oficios que se van a enviar a las CCF con el propósito de asegurar el cumplimiento de la definición y modificación del limite máximo de inversión.</t>
  </si>
  <si>
    <t>El profesional revisa los reportes de LMI y en caso se observar inconsistencias solicita a la CCF mediante oficio la corrección de las mismas con el propósito de poder realizar la definición y modificación del LMI</t>
  </si>
  <si>
    <t>El profesional asignado por Superintendente delegado realiza seguimiento a la ejecución del Plan Anual de Visitas con el propósito de verificar el cumplimiento de las visitas de acuerdo con lo establecido en PAIV.</t>
  </si>
  <si>
    <t>El Director para la gestión de las CCF realiza el  monitoreo a la Matriz de Seguimiento para la elaboración de los informes de análisis y   evaluación de la  gestión de las CCF, con el propósito de verificar el cumplimiento de los tiempos de acuerdo con lo establecido en los procedimientos definidos para tal fin.</t>
  </si>
  <si>
    <t>El Director para la gestión de las CCF realiza el  monitoreo a la Matriz de Seguimiento para la elaboración de los informes de fondos de ley, foninñez, fosfec ,ley 115 e informe consolidado de inversiones de las CCF, con el propósito de verificar el cumplimiento de los tiempos de acuerdo con lo establecido en los procedimientos definidos para tal fin.</t>
  </si>
  <si>
    <t xml:space="preserve">El Director para la gestión de las CCF realiza la revisión  y validación de los informes de gestión y de informes de fondos de ley con el propósito de asegurar el cumplimiento de los atributos de calidad de la información compilada. </t>
  </si>
  <si>
    <t xml:space="preserve">iniciación de acciones jurídicas </t>
  </si>
  <si>
    <t>Posibilidad de afectación económica y reputacional por iniciación de acciones jurídicas , debido a incumplimiento en los tiempos de respuesta</t>
  </si>
  <si>
    <t>El Responsable de la Oficina de Protección al Usuario realiza la revisión de las PQRSF con el propósito de verificar que esta cumpla con los parámetros de calidad establecidos en la matriz de las PQRSF</t>
  </si>
  <si>
    <t>Gestión Deficiente de la formulación, planeación e implementación de proyectos con componentes tecnológicos</t>
  </si>
  <si>
    <t>Posibilidad de afectación gestión de sistemas de información por gestión deficiente de la formulación, planeación e implementación de proyectos con componentes tecnológicos, debido a formulación de proyectos de ti sin relación clara con el peti o con las prioridades estratégicas, falta de seguimiento
falta de metodologías  de gestión de proyectos y mecanismos de control y monitoreo efectivos</t>
  </si>
  <si>
    <t xml:space="preserve">El Jefe de la Oficina de TIC revisa y aprueba la documentación de la definición del alcance y actividades de cada proyecto de TI, garantizando que los proyectos  cumplan los objetivos establecidos y su funcionamiento, con el propósito de evitar retrasos o problemas en la calidad de los servicios. </t>
  </si>
  <si>
    <t>GESTIÓN DOCUMENTAL</t>
  </si>
  <si>
    <t>El profesional del Grupo de gestión documental y notificaciones, realiza visitas a las áreas para verificar la adecuada aplicación de procesos archivísticos con el propósito de  diagnosticar y brindar recomendaciones frente a la aplicación de estos procesos</t>
  </si>
  <si>
    <t>El proveedor contratado para la custodia del archivo central aplica los programas del plan de conservación documental con el propósito de evitar el  deterioro de las condiciones necesarias para la conversación del los archivos físicos.</t>
  </si>
  <si>
    <t>El Coordinador del grupo documental y notificaciones realiza la verificación de la información de las comunicaciones versus el acto administrativo con el propósito de validar la consistencia de la información</t>
  </si>
  <si>
    <t>Adopción de decisiones contrarias al código general disciplinario</t>
  </si>
  <si>
    <t>La incorrecta aplicación de las normas  sustantivas y procesales, incumplimiento de procedimientos internos, inadecuado recaudo probatorio y sustanciaciación de las actuaciones disciplinarias</t>
  </si>
  <si>
    <t>El Coordinador del Grupo de Control Disciplinario interno realiza seguimiento de los expedientes de los procesos en sus diferentes etapas a través de reuniones mensuales con los profesionales de la dependencia con el fin de dar lineamientos para la emisión del auto a fin de evitar toma de decisiones contrarias a la ley violando el principio del debido proceso.</t>
  </si>
  <si>
    <t>El profesional a cargo diligencia el formato de préstamo de expedientes FO-GDT- 030 con el propósito controlar que la información que se encuentra bajo reserva no sea filtrada.</t>
  </si>
  <si>
    <t>El Coordinador y /o profesional realiza advertencia legal a los citados y sujetos procesales en las solicitudes de información y en las diligencias disciplinarias  da a conocer  la reserva legal del proceso disciplinario con el  fin de prever y advertir sobre la confidencialidad de la información a través del formato de declaración juramentada FO-PRDI-PROR-025</t>
  </si>
  <si>
    <t>El Coordinador del Grupo de Control Disciplinario interno realiza seguimiento de los expedientes de los procesos en sus diferentes etapas a través de la matriz cuadro de seguimiento de procesos disciplinarios cogido FO-PRDI-002, con el propósito de identificar posibles retrasos en el tramite que conlleven a archivo por falta de pruebas o prescripción.</t>
  </si>
  <si>
    <t>El Coordinador del Grupo de Control Disciplinario interno realiza seguimiento de los expedientes de los procesos en sus diferentes etapas a través de reuniones mensuales con los profesionales de la dependencia con el propósito de revisar y generar impulso procesar para evitar vencimientos y /o prescripciones.</t>
  </si>
  <si>
    <t>El profesional especializado realiza seguimiento a la oportunidad en las diferentes etapas del proceso a través de la matriz base de correspondencia con el propósito de gestionar las actividades que puedan causar posibles vencimientos, generando alertas tempranas a través de correos electrónicos.</t>
  </si>
  <si>
    <t xml:space="preserve">El profesional especializado desarrolla reuniones para la revisión anticipada de los conceptos para unificar los criterios con el propósito de agilizar las respuestas a partir de las experiencias  de cada abogado dejando como evidencia las listas de asistencias </t>
  </si>
  <si>
    <t>El técnico administrativo activa el uso de correo electrónico o físico por indisponibilidad del gestor documenta con el propósito de mitigar la ocurrencia de vencimientos</t>
  </si>
  <si>
    <t>El profesional especializado realiza la revisión contextual y jurídica del entregable con el propósito de darle curso a la respuesta a través del gestor documental</t>
  </si>
  <si>
    <t>El Jefe de la Oficina Asesora Jurídica realiza la revisión contextual y jurídica del entregable con el propósito de asegurar el cumplimiento de los términos y la jurisprudencia y lo firma a través del gestor documental para su aprobación</t>
  </si>
  <si>
    <t>Profesional con funciones de pagaduría realiza gestiones ante la DTN para la adición de PAC con el propósito de contar los recursos para los pagos.</t>
  </si>
  <si>
    <t xml:space="preserve">El profesional con funciones de presupuesto o Coordinador Financiero envía mensualmente el informe  de ejecución presupuestal al equipo directivo con el propósito de generar las alertas de recursos de ejecución presupuestal, de pagos y recursos disponibles </t>
  </si>
  <si>
    <t>Verificación y ajustes por parte del abogado asignado a los documentos proyectados de acuerdo con las listas de verificación publicadas en la plataforma del SGC de la SSF con el propósito de verificar el cumplimiento de los requisitos.</t>
  </si>
  <si>
    <t>El abogado del grupo de gestión contractual realiza seguimiento al cumplimiento de los lineamientos establecidos por  Colombia Compra Eficiente con el propósito de dar transparencia a los procesos</t>
  </si>
  <si>
    <t>El supervisor del contrato informa al ordenador del gasto  con el propósito de darle inicio del proceso de aplicación de pólizas en caso de incumpliendo en los contratos</t>
  </si>
  <si>
    <t>El profesional asignado realiza control a la ejecución de las visitas  mediante la matriz de seguimiento de trazabilidad a las visitas e entes vigilados con el propósito de verificar el cumplimiento de los planes de mejoramiento</t>
  </si>
  <si>
    <t>Baja Confiabilidad y razonabilidad de los  informes, reglamentación y directrices financieras y contables</t>
  </si>
  <si>
    <t>Errores u omisión en la información financiera y contable suministrada por las CCF</t>
  </si>
  <si>
    <t>Posibilidad de afectación reputacional por la emisión de informes, reglamentación y directrices financieras y contables, sin la confiabilidad y razonabilidad requerida o debido a errores u omisión en la información financiera y contable suministrada por las CCF</t>
  </si>
  <si>
    <t>Ejecucion y Administracion de procesos</t>
  </si>
  <si>
    <t>El Profesional Especializado verifica la  confiabilidad  y razonabilidad de la información remitida por las CCF con los referentes normativos y técnicos respectivos para la emisión de informes, reglamentación y directrices financieras y contables con el propósito de identificar errores u omisión de la información</t>
  </si>
  <si>
    <t>El Director de Gestión Financiera y Contable  revisa, valida y da visto bueno de informes, reglamentación y directrices financieras y contables con el propósito de identificar errores u omisión de la información</t>
  </si>
  <si>
    <t>Probalidad</t>
  </si>
  <si>
    <t>Emisión de informes, reglamentación y directrices financieras y contables sin la oportunidad requerida.</t>
  </si>
  <si>
    <t>Asignación, revisión  y aprobación de los informes, reglamentación y directrices financieras y contables por fuera de los términos establecidos</t>
  </si>
  <si>
    <t>Posibilidad de afectación reputacional y económica por emisión de informes, reglamentación y directrices financieras y contables sin la oportunidad requerida, debido a la asignación, revisión  y aprobación de los informes, reglamentación y directrices financieras y contables por fuera de los términos establecidos</t>
  </si>
  <si>
    <t>El Profesional Especializado y el Director para la Gestión Financiera y Contable, verifica el término establecido en el procedimiento definido para la emisión de informes, reglamentación y directrices financieras y contables con el propósito de entregar la información de manera oportuna.</t>
  </si>
  <si>
    <t>CONTROL FINANCIERO Y CONTABLE DE LAS CCF.</t>
  </si>
  <si>
    <t>CONTROL DE VERSIONES</t>
  </si>
  <si>
    <t>Versión</t>
  </si>
  <si>
    <t>Fecha</t>
  </si>
  <si>
    <t>30 de enero de 2026</t>
  </si>
  <si>
    <t>Actualización de la matriz de riesgos de gestión para la vigencia 2026</t>
  </si>
  <si>
    <t>13 de marzo de 2026</t>
  </si>
  <si>
    <t>Se actualizan los riesgos del Proceso Control Financiero y Contable de las Cajas de Compensación Familiar, así: Causa inmediata, causa raíz, descripción del riesgo y descripción de los controles del riesgo No. 10; Causa inmediata, causa raíz, descripción del riesgo, probabilidad inherente y descripción de los controles del riesgo No. 11</t>
  </si>
  <si>
    <t>MAPA DE RIESGOS DE GESTIÓN DE LA SSF VIGENCIA  2026 VERSIÓN 2</t>
  </si>
  <si>
    <t>Mapa de riesgos de gestión de la Superintendencia del Subsidio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</si>
</sst>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9"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sz val="11"/>
      <color theme="1"/>
      <name val="Arial Narrow"/>
      <family val="2"/>
    </font>
    <font>
      <b/>
      <sz val="11"/>
      <color theme="1"/>
      <name val="Arial Narrow"/>
      <family val="2"/>
    </font>
    <font>
      <b/>
      <sz val="9"/>
      <color theme="1"/>
      <name val="Arial Narrow"/>
      <family val="2"/>
    </font>
    <font>
      <b/>
      <sz val="22"/>
      <color theme="1"/>
      <name val="Arial Narrow"/>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b/>
      <sz val="12"/>
      <color rgb="FFE36C09"/>
      <name val="Arial Narrow"/>
      <family val="2"/>
    </font>
    <font>
      <sz val="11"/>
      <color theme="1"/>
      <name val="Arial"/>
      <family val="2"/>
    </font>
    <font>
      <sz val="8"/>
      <name val="Arial"/>
      <family val="2"/>
    </font>
    <font>
      <b/>
      <sz val="20"/>
      <color theme="1"/>
      <name val="Arial Narrow"/>
      <family val="2"/>
    </font>
    <font>
      <sz val="20"/>
      <name val="Arial"/>
      <family val="2"/>
    </font>
    <font>
      <sz val="10"/>
      <name val="Arial Narrow"/>
      <family val="2"/>
    </font>
    <font>
      <sz val="11"/>
      <name val="Arial Narrow"/>
      <family val="2"/>
    </font>
    <font>
      <sz val="11"/>
      <color theme="3"/>
      <name val="Arial Narrow"/>
      <family val="2"/>
    </font>
    <font>
      <sz val="11"/>
      <color theme="3"/>
      <name val="Arial"/>
      <family val="2"/>
    </font>
    <font>
      <sz val="10"/>
      <name val="Arial"/>
      <family val="2"/>
    </font>
    <font>
      <sz val="11"/>
      <color rgb="FF000000"/>
      <name val="Arial Narrow"/>
      <family val="2"/>
    </font>
    <font>
      <b/>
      <sz val="11"/>
      <color rgb="FF000000"/>
      <name val="Arial Narrow"/>
      <family val="2"/>
    </font>
    <font>
      <sz val="11"/>
      <color rgb="FF000000"/>
      <name val="Arial"/>
      <family val="2"/>
    </font>
    <font>
      <sz val="10"/>
      <color theme="3"/>
      <name val="Arial"/>
      <family val="2"/>
    </font>
    <font>
      <sz val="10"/>
      <color theme="1"/>
      <name val="Arial"/>
      <family val="2"/>
    </font>
    <font>
      <b/>
      <sz val="11"/>
      <color theme="0"/>
      <name val="Arial"/>
      <family val="2"/>
    </font>
    <font>
      <b/>
      <sz val="11"/>
      <color theme="1"/>
      <name val="Arial"/>
      <family val="2"/>
    </font>
  </fonts>
  <fills count="14">
    <fill>
      <patternFill patternType="none"/>
    </fill>
    <fill>
      <patternFill patternType="gray125"/>
    </fill>
    <fill>
      <patternFill patternType="solid">
        <fgColor theme="0"/>
        <bgColor theme="0"/>
      </patternFill>
    </fill>
    <fill>
      <patternFill patternType="solid">
        <fgColor rgb="FFFBD4B4"/>
        <bgColor rgb="FFFBD4B4"/>
      </patternFill>
    </fill>
    <fill>
      <patternFill patternType="solid">
        <fgColor rgb="FFFF0000"/>
        <bgColor rgb="FFFF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0"/>
        <bgColor indexed="64"/>
      </patternFill>
    </fill>
    <fill>
      <patternFill patternType="solid">
        <fgColor theme="1"/>
        <bgColor indexed="64"/>
      </patternFill>
    </fill>
    <fill>
      <patternFill patternType="solid">
        <fgColor rgb="FF671C34"/>
        <bgColor indexed="64"/>
      </patternFill>
    </fill>
  </fills>
  <borders count="44">
    <border>
      <left/>
      <right/>
      <top/>
      <bottom/>
      <diagonal/>
    </border>
    <border>
      <left/>
      <right/>
      <top/>
      <bottom/>
      <diagonal/>
    </border>
    <border>
      <left/>
      <right/>
      <top/>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right/>
      <top/>
      <bottom/>
      <diagonal/>
    </border>
    <border>
      <left/>
      <right/>
      <top/>
      <bottom/>
      <diagonal/>
    </border>
    <border>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2">
    <xf numFmtId="0" fontId="0" fillId="0" borderId="0" xfId="0"/>
    <xf numFmtId="0" fontId="1" fillId="2" borderId="1" xfId="0" applyFont="1" applyFill="1" applyBorder="1"/>
    <xf numFmtId="0" fontId="5"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center" vertical="center" wrapText="1"/>
    </xf>
    <xf numFmtId="0" fontId="11" fillId="6" borderId="1" xfId="0" applyFont="1" applyFill="1" applyBorder="1" applyAlignment="1">
      <alignment horizontal="center" vertical="center" wrapText="1" readingOrder="1"/>
    </xf>
    <xf numFmtId="0" fontId="12" fillId="5" borderId="12" xfId="0" applyFont="1" applyFill="1" applyBorder="1" applyAlignment="1">
      <alignment horizontal="center" vertical="center" wrapText="1" readingOrder="1"/>
    </xf>
    <xf numFmtId="0" fontId="12" fillId="0" borderId="13" xfId="0" applyFont="1" applyBorder="1" applyAlignment="1">
      <alignment horizontal="left" vertical="center" wrapText="1" readingOrder="1"/>
    </xf>
    <xf numFmtId="9" fontId="12" fillId="0" borderId="13" xfId="0" applyNumberFormat="1" applyFont="1" applyBorder="1" applyAlignment="1">
      <alignment horizontal="center" vertical="center" wrapText="1" readingOrder="1"/>
    </xf>
    <xf numFmtId="0" fontId="12" fillId="7" borderId="14" xfId="0" applyFont="1" applyFill="1" applyBorder="1" applyAlignment="1">
      <alignment horizontal="center" vertical="center" wrapText="1" readingOrder="1"/>
    </xf>
    <xf numFmtId="0" fontId="12" fillId="0" borderId="14" xfId="0" applyFont="1" applyBorder="1" applyAlignment="1">
      <alignment horizontal="left" vertical="center" wrapText="1" readingOrder="1"/>
    </xf>
    <xf numFmtId="9" fontId="12" fillId="0" borderId="14" xfId="0" applyNumberFormat="1" applyFont="1" applyBorder="1" applyAlignment="1">
      <alignment horizontal="center" vertical="center" wrapText="1" readingOrder="1"/>
    </xf>
    <xf numFmtId="0" fontId="12" fillId="8" borderId="14" xfId="0" applyFont="1" applyFill="1" applyBorder="1" applyAlignment="1">
      <alignment horizontal="center" vertical="center" wrapText="1" readingOrder="1"/>
    </xf>
    <xf numFmtId="0" fontId="12" fillId="9" borderId="14" xfId="0" applyFont="1" applyFill="1" applyBorder="1" applyAlignment="1">
      <alignment horizontal="center" vertical="center" wrapText="1" readingOrder="1"/>
    </xf>
    <xf numFmtId="0" fontId="13" fillId="4" borderId="14" xfId="0" applyFont="1" applyFill="1" applyBorder="1" applyAlignment="1">
      <alignment horizontal="center" vertical="center" wrapText="1" readingOrder="1"/>
    </xf>
    <xf numFmtId="0" fontId="6" fillId="2"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readingOrder="1"/>
    </xf>
    <xf numFmtId="0" fontId="17" fillId="2" borderId="1" xfId="0" applyFont="1" applyFill="1" applyBorder="1"/>
    <xf numFmtId="0" fontId="18" fillId="5" borderId="12" xfId="0" applyFont="1" applyFill="1" applyBorder="1" applyAlignment="1">
      <alignment horizontal="center" vertical="center" wrapText="1" readingOrder="1"/>
    </xf>
    <xf numFmtId="0" fontId="18" fillId="0" borderId="13" xfId="0" applyFont="1" applyBorder="1" applyAlignment="1">
      <alignment horizontal="center" vertical="center" wrapText="1" readingOrder="1"/>
    </xf>
    <xf numFmtId="0" fontId="18" fillId="0" borderId="13" xfId="0" applyFont="1" applyBorder="1" applyAlignment="1">
      <alignment horizontal="left" vertical="center" wrapText="1" readingOrder="1"/>
    </xf>
    <xf numFmtId="0" fontId="18" fillId="7" borderId="14" xfId="0" applyFont="1" applyFill="1" applyBorder="1" applyAlignment="1">
      <alignment horizontal="center" vertical="center" wrapText="1" readingOrder="1"/>
    </xf>
    <xf numFmtId="0" fontId="18" fillId="0" borderId="14" xfId="0" applyFont="1" applyBorder="1" applyAlignment="1">
      <alignment horizontal="center" vertical="center" wrapText="1" readingOrder="1"/>
    </xf>
    <xf numFmtId="0" fontId="18" fillId="0" borderId="14" xfId="0" applyFont="1" applyBorder="1" applyAlignment="1">
      <alignment horizontal="left" vertical="center" wrapText="1" readingOrder="1"/>
    </xf>
    <xf numFmtId="0" fontId="18" fillId="8" borderId="14" xfId="0" applyFont="1" applyFill="1" applyBorder="1" applyAlignment="1">
      <alignment horizontal="center" vertical="center" wrapText="1" readingOrder="1"/>
    </xf>
    <xf numFmtId="0" fontId="18" fillId="9" borderId="14" xfId="0" applyFont="1" applyFill="1" applyBorder="1" applyAlignment="1">
      <alignment horizontal="center" vertical="center" wrapText="1" readingOrder="1"/>
    </xf>
    <xf numFmtId="0" fontId="19" fillId="4" borderId="14" xfId="0" applyFont="1" applyFill="1" applyBorder="1" applyAlignment="1">
      <alignment horizontal="center" vertical="center" wrapText="1" readingOrder="1"/>
    </xf>
    <xf numFmtId="0" fontId="20" fillId="2" borderId="1" xfId="0" applyFont="1" applyFill="1" applyBorder="1" applyAlignment="1">
      <alignment horizontal="left" vertical="center" wrapText="1" readingOrder="1"/>
    </xf>
    <xf numFmtId="0" fontId="6" fillId="2" borderId="1" xfId="0" applyFont="1" applyFill="1" applyBorder="1" applyAlignment="1">
      <alignment vertical="center"/>
    </xf>
    <xf numFmtId="0" fontId="17" fillId="0" borderId="0" xfId="0" applyFont="1"/>
    <xf numFmtId="0" fontId="20" fillId="0" borderId="0" xfId="0" applyFont="1" applyAlignment="1">
      <alignment horizontal="left" vertical="center" wrapText="1" readingOrder="1"/>
    </xf>
    <xf numFmtId="0" fontId="21" fillId="0" borderId="0" xfId="0" applyFont="1" applyAlignment="1">
      <alignment vertical="center"/>
    </xf>
    <xf numFmtId="0" fontId="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2" borderId="1" xfId="0" applyFont="1" applyFill="1" applyBorder="1"/>
    <xf numFmtId="0" fontId="28" fillId="2" borderId="1" xfId="0" applyFont="1" applyFill="1" applyBorder="1"/>
    <xf numFmtId="0" fontId="29" fillId="10" borderId="19" xfId="0" applyFont="1" applyFill="1" applyBorder="1" applyAlignment="1">
      <alignment horizontal="center" vertical="center" wrapText="1" readingOrder="1"/>
    </xf>
    <xf numFmtId="0" fontId="29" fillId="10" borderId="20" xfId="0" applyFont="1" applyFill="1" applyBorder="1" applyAlignment="1">
      <alignment horizontal="center" vertical="center" wrapText="1" readingOrder="1"/>
    </xf>
    <xf numFmtId="0" fontId="29" fillId="2" borderId="23" xfId="0" applyFont="1" applyFill="1" applyBorder="1" applyAlignment="1">
      <alignment horizontal="center" vertical="center" wrapText="1" readingOrder="1"/>
    </xf>
    <xf numFmtId="0" fontId="30" fillId="2" borderId="23" xfId="0" applyFont="1" applyFill="1" applyBorder="1" applyAlignment="1">
      <alignment horizontal="left" vertical="center" wrapText="1" readingOrder="1"/>
    </xf>
    <xf numFmtId="9" fontId="29" fillId="2" borderId="2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center" wrapText="1" readingOrder="1"/>
    </xf>
    <xf numFmtId="0" fontId="30" fillId="2" borderId="27" xfId="0" applyFont="1" applyFill="1" applyBorder="1" applyAlignment="1">
      <alignment horizontal="left" vertical="center" wrapText="1" readingOrder="1"/>
    </xf>
    <xf numFmtId="9" fontId="29" fillId="2" borderId="28" xfId="0" applyNumberFormat="1" applyFont="1" applyFill="1" applyBorder="1" applyAlignment="1">
      <alignment horizontal="center" vertical="center" wrapText="1" readingOrder="1"/>
    </xf>
    <xf numFmtId="0" fontId="30" fillId="2" borderId="28" xfId="0" applyFont="1" applyFill="1" applyBorder="1" applyAlignment="1">
      <alignment horizontal="center" vertical="center" wrapText="1" readingOrder="1"/>
    </xf>
    <xf numFmtId="0" fontId="29" fillId="2" borderId="35" xfId="0" applyFont="1" applyFill="1" applyBorder="1" applyAlignment="1">
      <alignment horizontal="center" vertical="center" wrapText="1" readingOrder="1"/>
    </xf>
    <xf numFmtId="0" fontId="30" fillId="2" borderId="35" xfId="0" applyFont="1" applyFill="1" applyBorder="1" applyAlignment="1">
      <alignment horizontal="left" vertical="center" wrapText="1" readingOrder="1"/>
    </xf>
    <xf numFmtId="0" fontId="30" fillId="2" borderId="36" xfId="0" applyFont="1" applyFill="1" applyBorder="1" applyAlignment="1">
      <alignment horizontal="center" vertical="center" wrapText="1" readingOrder="1"/>
    </xf>
    <xf numFmtId="0" fontId="7" fillId="2" borderId="1" xfId="0" applyFont="1" applyFill="1" applyBorder="1"/>
    <xf numFmtId="0" fontId="5" fillId="2" borderId="11" xfId="0" applyFont="1" applyFill="1" applyBorder="1" applyAlignment="1">
      <alignment horizontal="center" vertical="center"/>
    </xf>
    <xf numFmtId="0" fontId="5" fillId="0" borderId="37" xfId="0" applyFont="1" applyBorder="1" applyAlignment="1">
      <alignment horizontal="center" vertical="top" wrapText="1"/>
    </xf>
    <xf numFmtId="0" fontId="4" fillId="0" borderId="37" xfId="0" applyFont="1" applyBorder="1" applyAlignment="1">
      <alignment horizontal="left" vertical="top" wrapText="1"/>
    </xf>
    <xf numFmtId="0" fontId="6" fillId="0" borderId="37" xfId="0" applyFont="1" applyBorder="1" applyAlignment="1">
      <alignment horizontal="center" vertical="top" wrapText="1"/>
    </xf>
    <xf numFmtId="9" fontId="5" fillId="0" borderId="37" xfId="0" applyNumberFormat="1" applyFont="1" applyBorder="1" applyAlignment="1">
      <alignment horizontal="center" vertical="top" wrapText="1"/>
    </xf>
    <xf numFmtId="0" fontId="6" fillId="0" borderId="37" xfId="0" applyFont="1" applyBorder="1" applyAlignment="1">
      <alignment horizontal="center" vertical="top"/>
    </xf>
    <xf numFmtId="0" fontId="5" fillId="0" borderId="37" xfId="0" applyFont="1" applyBorder="1" applyAlignment="1">
      <alignment horizontal="center" vertical="top"/>
    </xf>
    <xf numFmtId="0" fontId="5" fillId="0" borderId="37" xfId="0" applyFont="1" applyBorder="1" applyAlignment="1">
      <alignment horizontal="center" vertical="top" textRotation="90"/>
    </xf>
    <xf numFmtId="9" fontId="5" fillId="0" borderId="37" xfId="0" applyNumberFormat="1" applyFont="1" applyBorder="1" applyAlignment="1">
      <alignment horizontal="center" vertical="top"/>
    </xf>
    <xf numFmtId="164" fontId="5" fillId="0" borderId="37" xfId="0" applyNumberFormat="1" applyFont="1" applyBorder="1" applyAlignment="1">
      <alignment horizontal="center" vertical="top"/>
    </xf>
    <xf numFmtId="0" fontId="6" fillId="0" borderId="37" xfId="0" applyFont="1" applyBorder="1" applyAlignment="1">
      <alignment horizontal="center" vertical="top" textRotation="90" wrapText="1"/>
    </xf>
    <xf numFmtId="0" fontId="6" fillId="0" borderId="37" xfId="0" applyFont="1" applyBorder="1" applyAlignment="1">
      <alignment horizontal="center" vertical="top" textRotation="90"/>
    </xf>
    <xf numFmtId="14" fontId="5" fillId="0" borderId="37" xfId="0" applyNumberFormat="1" applyFont="1" applyBorder="1" applyAlignment="1">
      <alignment horizontal="center" vertical="top"/>
    </xf>
    <xf numFmtId="0" fontId="5" fillId="0" borderId="37" xfId="0" applyFont="1" applyBorder="1" applyAlignment="1" applyProtection="1">
      <alignment horizontal="center" vertical="top" wrapText="1"/>
      <protection locked="0"/>
    </xf>
    <xf numFmtId="0" fontId="33" fillId="0" borderId="37" xfId="0" applyFont="1" applyBorder="1" applyAlignment="1">
      <alignment wrapText="1"/>
    </xf>
    <xf numFmtId="0" fontId="5" fillId="0" borderId="37" xfId="0" applyFont="1" applyBorder="1" applyAlignment="1">
      <alignment horizontal="center" vertical="center"/>
    </xf>
    <xf numFmtId="0" fontId="5" fillId="0" borderId="37" xfId="0" applyFont="1" applyBorder="1" applyAlignment="1">
      <alignment horizontal="center" vertical="center" wrapText="1"/>
    </xf>
    <xf numFmtId="0" fontId="5" fillId="0" borderId="37" xfId="0" applyFont="1" applyBorder="1" applyAlignment="1" applyProtection="1">
      <alignment horizontal="center" vertical="center" wrapText="1"/>
      <protection locked="0"/>
    </xf>
    <xf numFmtId="0" fontId="6" fillId="0" borderId="37" xfId="0" applyFont="1" applyBorder="1" applyAlignment="1">
      <alignment horizontal="center" vertical="center" wrapText="1"/>
    </xf>
    <xf numFmtId="9" fontId="5" fillId="0" borderId="37" xfId="0" applyNumberFormat="1" applyFont="1" applyBorder="1" applyAlignment="1">
      <alignment horizontal="center" vertical="center" wrapText="1"/>
    </xf>
    <xf numFmtId="0" fontId="6" fillId="0" borderId="37" xfId="0" applyFont="1" applyBorder="1" applyAlignment="1">
      <alignment horizontal="center" vertical="center"/>
    </xf>
    <xf numFmtId="0" fontId="4" fillId="0" borderId="37" xfId="0" applyFont="1" applyBorder="1" applyAlignment="1">
      <alignment horizontal="left" vertical="center" wrapText="1"/>
    </xf>
    <xf numFmtId="0" fontId="5" fillId="0" borderId="37" xfId="0" applyFont="1" applyBorder="1" applyAlignment="1">
      <alignment horizontal="center" vertical="center" textRotation="90"/>
    </xf>
    <xf numFmtId="9" fontId="5" fillId="0" borderId="37" xfId="0" applyNumberFormat="1" applyFont="1" applyBorder="1" applyAlignment="1">
      <alignment horizontal="center" vertical="center"/>
    </xf>
    <xf numFmtId="164" fontId="5" fillId="0" borderId="37" xfId="0" applyNumberFormat="1" applyFont="1" applyBorder="1" applyAlignment="1">
      <alignment horizontal="center" vertical="center"/>
    </xf>
    <xf numFmtId="0" fontId="6" fillId="0" borderId="37" xfId="0" applyFont="1" applyBorder="1" applyAlignment="1">
      <alignment horizontal="center" vertical="center" textRotation="90" wrapText="1"/>
    </xf>
    <xf numFmtId="0" fontId="6" fillId="0" borderId="37" xfId="0" applyFont="1" applyBorder="1" applyAlignment="1">
      <alignment horizontal="center" vertical="center" textRotation="90"/>
    </xf>
    <xf numFmtId="14" fontId="5" fillId="0" borderId="37" xfId="0" applyNumberFormat="1" applyFont="1" applyBorder="1" applyAlignment="1">
      <alignment horizontal="center" vertical="center"/>
    </xf>
    <xf numFmtId="0" fontId="0" fillId="0" borderId="0" xfId="0" applyAlignment="1">
      <alignment vertical="center"/>
    </xf>
    <xf numFmtId="0" fontId="5" fillId="0" borderId="37" xfId="0" applyFont="1" applyBorder="1" applyAlignment="1">
      <alignment vertical="center"/>
    </xf>
    <xf numFmtId="0" fontId="42" fillId="0" borderId="37" xfId="0" applyFont="1" applyBorder="1" applyAlignment="1">
      <alignment horizontal="center" vertical="center"/>
    </xf>
    <xf numFmtId="0" fontId="42" fillId="0" borderId="37" xfId="0" applyFont="1" applyBorder="1" applyAlignment="1">
      <alignment horizontal="center" vertical="center" textRotation="90"/>
    </xf>
    <xf numFmtId="9" fontId="42" fillId="0" borderId="37" xfId="0" applyNumberFormat="1" applyFont="1" applyBorder="1" applyAlignment="1">
      <alignment horizontal="center" vertical="center"/>
    </xf>
    <xf numFmtId="164" fontId="42" fillId="0" borderId="37" xfId="0" applyNumberFormat="1" applyFont="1" applyBorder="1" applyAlignment="1">
      <alignment horizontal="center" vertical="center"/>
    </xf>
    <xf numFmtId="0" fontId="43" fillId="0" borderId="37" xfId="0" applyFont="1" applyBorder="1" applyAlignment="1">
      <alignment horizontal="center" vertical="center" textRotation="90" wrapText="1"/>
    </xf>
    <xf numFmtId="0" fontId="43" fillId="0" borderId="37" xfId="0" applyFont="1" applyBorder="1" applyAlignment="1">
      <alignment horizontal="center" vertical="center" textRotation="90"/>
    </xf>
    <xf numFmtId="0" fontId="38" fillId="0" borderId="37" xfId="0" applyFont="1" applyBorder="1" applyAlignment="1">
      <alignment horizontal="center" vertical="top" textRotation="90"/>
    </xf>
    <xf numFmtId="0" fontId="0" fillId="0" borderId="11" xfId="0" applyBorder="1"/>
    <xf numFmtId="0" fontId="5" fillId="12" borderId="11" xfId="0" applyFont="1" applyFill="1" applyBorder="1" applyAlignment="1">
      <alignment horizontal="center" vertical="center"/>
    </xf>
    <xf numFmtId="0" fontId="5" fillId="12" borderId="11" xfId="0" applyFont="1" applyFill="1" applyBorder="1"/>
    <xf numFmtId="0" fontId="5" fillId="12" borderId="11" xfId="0" applyFont="1" applyFill="1" applyBorder="1" applyAlignment="1">
      <alignment horizontal="center"/>
    </xf>
    <xf numFmtId="0" fontId="5" fillId="0" borderId="37" xfId="0" applyFont="1" applyBorder="1"/>
    <xf numFmtId="0" fontId="6" fillId="3" borderId="37" xfId="0" applyFont="1" applyFill="1" applyBorder="1" applyAlignment="1">
      <alignment horizontal="center" vertical="center" textRotation="90"/>
    </xf>
    <xf numFmtId="0" fontId="5" fillId="0" borderId="38" xfId="0" applyFont="1" applyBorder="1" applyAlignment="1">
      <alignment horizontal="center" vertical="top"/>
    </xf>
    <xf numFmtId="0" fontId="45" fillId="0" borderId="37" xfId="0" applyFont="1" applyBorder="1" applyAlignment="1" applyProtection="1">
      <alignment horizontal="justify" vertical="top" wrapText="1"/>
      <protection locked="0"/>
    </xf>
    <xf numFmtId="0" fontId="46" fillId="0" borderId="37" xfId="0" applyFont="1" applyBorder="1" applyAlignment="1" applyProtection="1">
      <alignment horizontal="justify" vertical="top" wrapText="1"/>
      <protection locked="0"/>
    </xf>
    <xf numFmtId="0" fontId="46" fillId="0" borderId="37" xfId="0" applyFont="1" applyBorder="1" applyAlignment="1">
      <alignment horizontal="left" vertical="top" wrapText="1"/>
    </xf>
    <xf numFmtId="0" fontId="41" fillId="0" borderId="37" xfId="0" applyFont="1" applyBorder="1" applyAlignment="1">
      <alignment horizontal="left" vertical="top" wrapText="1"/>
    </xf>
    <xf numFmtId="0" fontId="46" fillId="0" borderId="37" xfId="0" applyFont="1" applyBorder="1" applyAlignment="1" applyProtection="1">
      <alignment horizontal="justify" vertical="center" wrapText="1"/>
      <protection locked="0"/>
    </xf>
    <xf numFmtId="0" fontId="46" fillId="0" borderId="37" xfId="0" applyFont="1" applyBorder="1" applyAlignment="1">
      <alignment wrapText="1"/>
    </xf>
    <xf numFmtId="0" fontId="46" fillId="0" borderId="37" xfId="0" applyFont="1" applyBorder="1" applyAlignment="1">
      <alignment vertical="center" wrapText="1"/>
    </xf>
    <xf numFmtId="0" fontId="33" fillId="0" borderId="37" xfId="0" applyFont="1" applyBorder="1" applyAlignment="1">
      <alignment vertical="center" wrapText="1"/>
    </xf>
    <xf numFmtId="0" fontId="4" fillId="0" borderId="41" xfId="0" applyFont="1" applyBorder="1" applyAlignment="1" applyProtection="1">
      <alignment horizontal="justify" vertical="center" wrapText="1"/>
      <protection locked="0"/>
    </xf>
    <xf numFmtId="0" fontId="37" fillId="0" borderId="37" xfId="0" applyFont="1" applyBorder="1" applyAlignment="1">
      <alignment horizontal="left" vertical="center" wrapText="1"/>
    </xf>
    <xf numFmtId="0" fontId="5" fillId="0" borderId="37" xfId="0" applyFont="1" applyBorder="1" applyAlignment="1">
      <alignment horizontal="left" vertical="top" wrapText="1"/>
    </xf>
    <xf numFmtId="0" fontId="5" fillId="0" borderId="37" xfId="0" applyFont="1" applyBorder="1" applyAlignment="1" applyProtection="1">
      <alignment horizontal="left" vertical="top" wrapText="1"/>
      <protection locked="0"/>
    </xf>
    <xf numFmtId="0" fontId="4" fillId="0" borderId="37" xfId="0" applyFont="1" applyBorder="1" applyAlignment="1" applyProtection="1">
      <alignment horizontal="justify" vertical="top" wrapText="1"/>
      <protection locked="0"/>
    </xf>
    <xf numFmtId="9" fontId="6" fillId="0" borderId="37" xfId="0" applyNumberFormat="1" applyFont="1" applyBorder="1" applyAlignment="1">
      <alignment horizontal="center" vertical="top" textRotation="90" wrapText="1"/>
    </xf>
    <xf numFmtId="9" fontId="5" fillId="0" borderId="37" xfId="0" applyNumberFormat="1" applyFont="1" applyBorder="1" applyAlignment="1">
      <alignment horizontal="left" vertical="top" wrapText="1"/>
    </xf>
    <xf numFmtId="0" fontId="5" fillId="2" borderId="37" xfId="0" applyFont="1" applyFill="1" applyBorder="1" applyAlignment="1">
      <alignment vertical="center"/>
    </xf>
    <xf numFmtId="0" fontId="0" fillId="0" borderId="37" xfId="0" applyBorder="1"/>
    <xf numFmtId="0" fontId="5" fillId="2" borderId="37" xfId="0" applyFont="1" applyFill="1" applyBorder="1"/>
    <xf numFmtId="0" fontId="0" fillId="11" borderId="0" xfId="0" applyFill="1" applyAlignment="1">
      <alignment wrapText="1"/>
    </xf>
    <xf numFmtId="0" fontId="47" fillId="13" borderId="37" xfId="0" applyFont="1" applyFill="1" applyBorder="1" applyAlignment="1">
      <alignment horizontal="center" wrapText="1"/>
    </xf>
    <xf numFmtId="0" fontId="0" fillId="11" borderId="37" xfId="0" applyFill="1" applyBorder="1" applyAlignment="1">
      <alignment horizontal="center" vertical="center" wrapText="1"/>
    </xf>
    <xf numFmtId="0" fontId="33" fillId="11" borderId="37" xfId="0" applyFont="1" applyFill="1" applyBorder="1" applyAlignment="1">
      <alignment horizontal="center" vertical="center" wrapText="1"/>
    </xf>
    <xf numFmtId="0" fontId="0" fillId="11" borderId="0" xfId="0" applyFill="1" applyAlignment="1">
      <alignment vertical="center" wrapText="1"/>
    </xf>
    <xf numFmtId="0" fontId="33" fillId="11" borderId="37" xfId="0" applyFont="1" applyFill="1" applyBorder="1" applyAlignment="1">
      <alignment horizontal="left" vertical="center" wrapText="1"/>
    </xf>
    <xf numFmtId="0" fontId="6" fillId="0" borderId="37" xfId="0" applyFont="1" applyBorder="1" applyAlignment="1">
      <alignment horizontal="center" vertical="top" wrapText="1"/>
    </xf>
    <xf numFmtId="9" fontId="5" fillId="0" borderId="37" xfId="0" applyNumberFormat="1" applyFont="1" applyBorder="1" applyAlignment="1">
      <alignment horizontal="center" vertical="top" wrapText="1"/>
    </xf>
    <xf numFmtId="0" fontId="6" fillId="0" borderId="37" xfId="0" applyFont="1" applyBorder="1" applyAlignment="1">
      <alignment horizontal="center" vertical="top"/>
    </xf>
    <xf numFmtId="0" fontId="5" fillId="0" borderId="37" xfId="0" applyFont="1" applyBorder="1" applyAlignment="1">
      <alignment horizontal="center" vertical="top"/>
    </xf>
    <xf numFmtId="0" fontId="5" fillId="0" borderId="37" xfId="0" applyFont="1" applyBorder="1" applyAlignment="1">
      <alignment horizontal="center" vertical="top" wrapText="1"/>
    </xf>
    <xf numFmtId="9" fontId="5" fillId="0" borderId="37" xfId="0" applyNumberFormat="1" applyFont="1" applyBorder="1" applyAlignment="1">
      <alignment horizontal="center" vertical="center" wrapText="1"/>
    </xf>
    <xf numFmtId="0" fontId="3" fillId="0" borderId="37" xfId="0" applyFont="1" applyBorder="1" applyAlignment="1">
      <alignment vertical="center"/>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0" fontId="3" fillId="0" borderId="37" xfId="0" applyFont="1" applyBorder="1"/>
    <xf numFmtId="0" fontId="5" fillId="0" borderId="37" xfId="0" applyFont="1" applyBorder="1" applyAlignment="1" applyProtection="1">
      <alignment horizontal="center" vertical="top" wrapText="1"/>
      <protection locked="0"/>
    </xf>
    <xf numFmtId="0" fontId="5" fillId="0" borderId="37" xfId="0" applyFont="1" applyBorder="1" applyAlignment="1">
      <alignment horizontal="center" vertical="center"/>
    </xf>
    <xf numFmtId="0" fontId="5" fillId="0" borderId="37" xfId="0" applyFont="1" applyBorder="1" applyAlignment="1" applyProtection="1">
      <alignment horizontal="center" vertical="center" wrapText="1"/>
      <protection locked="0"/>
    </xf>
    <xf numFmtId="0" fontId="5" fillId="0" borderId="37" xfId="0" applyFont="1" applyBorder="1" applyAlignment="1">
      <alignment horizontal="center" vertical="center" wrapText="1"/>
    </xf>
    <xf numFmtId="0" fontId="38" fillId="0" borderId="37" xfId="0" applyFont="1" applyBorder="1" applyAlignment="1" applyProtection="1">
      <alignment horizontal="center" vertical="center" wrapText="1"/>
      <protection locked="0"/>
    </xf>
    <xf numFmtId="0" fontId="39" fillId="0" borderId="37" xfId="0" applyFont="1" applyBorder="1" applyAlignment="1" applyProtection="1">
      <alignment horizontal="center" vertical="top" wrapText="1"/>
      <protection locked="0"/>
    </xf>
    <xf numFmtId="0" fontId="39" fillId="0" borderId="37" xfId="0" applyFont="1" applyBorder="1" applyAlignment="1">
      <alignment horizontal="center" vertical="top" wrapText="1"/>
    </xf>
    <xf numFmtId="0" fontId="5" fillId="0" borderId="37" xfId="0" applyFont="1" applyBorder="1" applyAlignment="1" applyProtection="1">
      <alignment horizontal="left" vertical="top" wrapText="1"/>
      <protection locked="0"/>
    </xf>
    <xf numFmtId="0" fontId="40" fillId="0" borderId="37" xfId="0" applyFont="1" applyBorder="1"/>
    <xf numFmtId="0" fontId="5" fillId="0" borderId="37" xfId="0" applyFont="1" applyBorder="1" applyAlignment="1">
      <alignment horizontal="left" vertical="top" wrapText="1"/>
    </xf>
    <xf numFmtId="0" fontId="3" fillId="0" borderId="37" xfId="0" applyFont="1" applyBorder="1" applyAlignment="1">
      <alignment horizontal="left"/>
    </xf>
    <xf numFmtId="0" fontId="6" fillId="3" borderId="37"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37" xfId="0" applyFont="1" applyFill="1" applyBorder="1" applyAlignment="1">
      <alignment horizontal="center" vertical="center" textRotation="90" wrapText="1"/>
    </xf>
    <xf numFmtId="0" fontId="3" fillId="0" borderId="37" xfId="0" applyFont="1" applyBorder="1" applyAlignment="1">
      <alignment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 fillId="0" borderId="4" xfId="0" applyFont="1" applyBorder="1"/>
    <xf numFmtId="0" fontId="3" fillId="0" borderId="5" xfId="0" applyFont="1" applyBorder="1"/>
    <xf numFmtId="0" fontId="35" fillId="3" borderId="3" xfId="0" applyFont="1" applyFill="1" applyBorder="1" applyAlignment="1">
      <alignment horizontal="center" vertical="center"/>
    </xf>
    <xf numFmtId="0" fontId="36" fillId="0" borderId="4" xfId="0" applyFont="1" applyBorder="1"/>
    <xf numFmtId="0" fontId="36" fillId="0" borderId="5" xfId="0" applyFont="1" applyBorder="1"/>
    <xf numFmtId="0" fontId="2" fillId="3" borderId="37" xfId="0" applyFont="1" applyFill="1" applyBorder="1" applyAlignment="1">
      <alignment horizontal="center" vertical="center" textRotation="90"/>
    </xf>
    <xf numFmtId="9" fontId="5" fillId="0" borderId="39" xfId="0" applyNumberFormat="1" applyFont="1" applyBorder="1" applyAlignment="1">
      <alignment horizontal="center" vertical="top" wrapText="1"/>
    </xf>
    <xf numFmtId="0" fontId="3" fillId="0" borderId="40" xfId="0" applyFont="1" applyBorder="1"/>
    <xf numFmtId="0" fontId="33" fillId="0" borderId="37" xfId="0" applyFont="1" applyBorder="1" applyAlignment="1">
      <alignment vertical="center"/>
    </xf>
    <xf numFmtId="0" fontId="5" fillId="11" borderId="37" xfId="0" applyFont="1" applyFill="1" applyBorder="1" applyAlignment="1">
      <alignment horizontal="center" vertical="top" wrapText="1"/>
    </xf>
    <xf numFmtId="0" fontId="3" fillId="11" borderId="37" xfId="0" applyFont="1" applyFill="1" applyBorder="1"/>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37" xfId="0" applyFont="1" applyBorder="1" applyAlignment="1">
      <alignment vertical="center" wrapText="1"/>
    </xf>
    <xf numFmtId="9" fontId="42" fillId="0" borderId="37" xfId="0" applyNumberFormat="1" applyFont="1" applyBorder="1" applyAlignment="1">
      <alignment horizontal="center" vertical="center" wrapText="1"/>
    </xf>
    <xf numFmtId="0" fontId="43" fillId="0" borderId="37" xfId="0" applyFont="1" applyBorder="1" applyAlignment="1">
      <alignment horizontal="center" vertical="center" wrapText="1"/>
    </xf>
    <xf numFmtId="0" fontId="43" fillId="0" borderId="37" xfId="0" applyFont="1" applyBorder="1" applyAlignment="1">
      <alignment horizontal="center" vertical="center"/>
    </xf>
    <xf numFmtId="0" fontId="42" fillId="0" borderId="37" xfId="0" applyFont="1" applyBorder="1" applyAlignment="1">
      <alignment horizontal="center" vertical="center" wrapText="1"/>
    </xf>
    <xf numFmtId="0" fontId="42" fillId="0" borderId="37" xfId="0" applyFont="1" applyBorder="1" applyAlignment="1" applyProtection="1">
      <alignment horizontal="center" vertical="center" wrapText="1"/>
      <protection locked="0"/>
    </xf>
    <xf numFmtId="0" fontId="44" fillId="0" borderId="37" xfId="0" applyFont="1" applyBorder="1" applyAlignment="1">
      <alignment vertical="center"/>
    </xf>
    <xf numFmtId="0" fontId="42" fillId="0" borderId="37" xfId="0" applyFont="1" applyBorder="1" applyAlignment="1">
      <alignment horizontal="center" vertical="center"/>
    </xf>
    <xf numFmtId="0" fontId="5" fillId="11" borderId="37" xfId="0" applyFont="1" applyFill="1" applyBorder="1" applyAlignment="1" applyProtection="1">
      <alignment horizontal="center" vertical="center" wrapText="1"/>
      <protection locked="0"/>
    </xf>
    <xf numFmtId="0" fontId="5" fillId="11" borderId="3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37" xfId="0" applyFont="1" applyFill="1" applyBorder="1" applyAlignment="1">
      <alignment vertical="center" wrapText="1"/>
    </xf>
    <xf numFmtId="0" fontId="3" fillId="11" borderId="37" xfId="0" applyFont="1" applyFill="1" applyBorder="1" applyAlignment="1">
      <alignment vertical="center"/>
    </xf>
    <xf numFmtId="0" fontId="6" fillId="0" borderId="42" xfId="0" applyFont="1" applyBorder="1" applyAlignment="1">
      <alignment horizontal="center" vertical="top" wrapText="1"/>
    </xf>
    <xf numFmtId="0" fontId="6" fillId="0" borderId="43" xfId="0" applyFont="1" applyBorder="1" applyAlignment="1">
      <alignment horizontal="center" vertical="top" wrapText="1"/>
    </xf>
    <xf numFmtId="9" fontId="5" fillId="0" borderId="42" xfId="0" applyNumberFormat="1" applyFont="1" applyBorder="1" applyAlignment="1">
      <alignment horizontal="center" vertical="top" wrapText="1"/>
    </xf>
    <xf numFmtId="9" fontId="5" fillId="0" borderId="43" xfId="0" applyNumberFormat="1" applyFont="1" applyBorder="1" applyAlignment="1">
      <alignment horizontal="center" vertical="top" wrapText="1"/>
    </xf>
    <xf numFmtId="0" fontId="9" fillId="0" borderId="0" xfId="0" applyFont="1" applyAlignment="1">
      <alignment horizontal="center" vertical="center"/>
    </xf>
    <xf numFmtId="0" fontId="0" fillId="0" borderId="0" xfId="0"/>
    <xf numFmtId="0" fontId="14" fillId="0" borderId="0" xfId="0" applyFont="1" applyAlignment="1">
      <alignment horizontal="center" vertical="center"/>
    </xf>
    <xf numFmtId="0" fontId="31" fillId="2" borderId="9" xfId="0" applyFont="1" applyFill="1" applyBorder="1" applyAlignment="1">
      <alignment horizontal="left" vertical="center" wrapText="1"/>
    </xf>
    <xf numFmtId="0" fontId="3" fillId="0" borderId="2" xfId="0" applyFont="1" applyBorder="1"/>
    <xf numFmtId="0" fontId="3" fillId="0" borderId="10" xfId="0" applyFont="1" applyBorder="1"/>
    <xf numFmtId="0" fontId="29" fillId="2" borderId="30" xfId="0" applyFont="1" applyFill="1" applyBorder="1" applyAlignment="1">
      <alignment horizontal="center" vertical="center" wrapText="1" readingOrder="1"/>
    </xf>
    <xf numFmtId="0" fontId="3" fillId="0" borderId="29" xfId="0" applyFont="1" applyBorder="1"/>
    <xf numFmtId="0" fontId="3" fillId="0" borderId="34" xfId="0" applyFont="1" applyBorder="1"/>
    <xf numFmtId="0" fontId="27" fillId="10" borderId="15" xfId="0" applyFont="1" applyFill="1" applyBorder="1" applyAlignment="1">
      <alignment horizontal="center" vertical="center" wrapText="1" readingOrder="1"/>
    </xf>
    <xf numFmtId="0" fontId="3" fillId="0" borderId="16" xfId="0" applyFont="1" applyBorder="1"/>
    <xf numFmtId="0" fontId="3" fillId="0" borderId="17" xfId="0" applyFont="1" applyBorder="1"/>
    <xf numFmtId="0" fontId="29" fillId="10" borderId="15" xfId="0" applyFont="1" applyFill="1" applyBorder="1" applyAlignment="1">
      <alignment horizontal="center" vertical="center" wrapText="1" readingOrder="1"/>
    </xf>
    <xf numFmtId="0" fontId="3" fillId="0" borderId="18" xfId="0" applyFont="1" applyBorder="1"/>
    <xf numFmtId="0" fontId="29" fillId="2" borderId="21" xfId="0" applyFont="1" applyFill="1" applyBorder="1" applyAlignment="1">
      <alignment horizontal="center" vertical="center" wrapText="1" readingOrder="1"/>
    </xf>
    <xf numFmtId="0" fontId="3" fillId="0" borderId="25" xfId="0" applyFont="1" applyBorder="1"/>
    <xf numFmtId="0" fontId="3" fillId="0" borderId="31" xfId="0" applyFont="1" applyBorder="1"/>
    <xf numFmtId="0" fontId="29" fillId="2" borderId="22" xfId="0" applyFont="1" applyFill="1" applyBorder="1" applyAlignment="1">
      <alignment horizontal="center" vertical="center" wrapText="1" readingOrder="1"/>
    </xf>
    <xf numFmtId="0" fontId="3" fillId="0" borderId="26" xfId="0" applyFont="1" applyBorder="1"/>
    <xf numFmtId="0" fontId="29" fillId="2" borderId="32" xfId="0" applyFont="1" applyFill="1" applyBorder="1" applyAlignment="1">
      <alignment horizontal="center" vertical="center" wrapText="1" readingOrder="1"/>
    </xf>
    <xf numFmtId="0" fontId="3" fillId="0" borderId="33" xfId="0" applyFont="1" applyBorder="1"/>
    <xf numFmtId="0" fontId="48" fillId="11" borderId="0" xfId="0" applyFont="1" applyFill="1" applyAlignment="1">
      <alignment horizontal="center" wrapText="1"/>
    </xf>
  </cellXfs>
  <cellStyles count="1">
    <cellStyle name="Normal" xfId="0" builtinId="0"/>
  </cellStyles>
  <dxfs count="394">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393"/>
      <tableStyleElement type="firstRowStripe" dxfId="392"/>
      <tableStyleElement type="secondRowStripe" dxfId="391"/>
    </tableStyle>
  </tableStyles>
  <colors>
    <mruColors>
      <color rgb="FF671C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rodrigobarrero/Library/CloudStorage/OneDrive-Personal/Documents/SSF/CONTRATO%202025/EJECUCION%20SSF%202025/MESAS%20DE%20TRABAJO/PROCESOS%20DISCIPLINARIOS/ACTUALIZACIO&#769;N%20MAPA%20DE%20RIESGOS%20DE%20GESTIO&#769;N%20PROCESO%20PROCESOS%20DISCIPLINARIOS%202025.xlsx?2116AA88" TargetMode="External"/><Relationship Id="rId1" Type="http://schemas.openxmlformats.org/officeDocument/2006/relationships/externalLinkPath" Target="file:///\\2116AA88\ACTUALIZACIO&#769;N%20MAPA%20DE%20RIESGOS%20DE%20GESTIO&#769;N%20PROCESO%20PROCESOS%20DISCIPLINARIOS%20202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rodrigobarrero/Library/CloudStorage/OneDrive-Personal/Documents/SSF/CONTRATO%202025/EJECUCION%20SSF%202025/MESAS%20DE%20TRABAJO/GESTION%20DEL%20TALENTO%20HUMANO/ACTUALIZACIO&#769;N%20MAPA%20DE%20RIESGOS%20DE%20GESTIO&#769;N%20PROCESO%20GESTIO&#769;N%20DEL%20TALENTO%20HUMANO%202025.xlsx?4A44D869" TargetMode="External"/><Relationship Id="rId1" Type="http://schemas.openxmlformats.org/officeDocument/2006/relationships/externalLinkPath" Target="file:///\\4A44D869\ACTUALIZACIO&#769;N%20MAPA%20DE%20RIESGOS%20DE%20GESTIO&#769;N%20PROCESO%20GESTIO&#769;N%20DEL%20TALENTO%20HUMANO%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1f16a127d3eb837/Documents/SSF/CONTRATO%202024/EJECUCI&#211;N/GESTI&#211;N%20DEL%20RIESGO%202024/MAPAS%20DE%20RIESGOS%202024/MAPA%20DE%20RIESGOS%202024%20V1/PUBLICADOS/MAPA%20CONSOLIDADO%20RIESGOS%20DE%20GESTI&#211;N%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refreshError="1"/>
      <sheetData sheetId="2" refreshError="1">
        <row r="2">
          <cell r="E2" t="str">
            <v>Económico</v>
          </cell>
          <cell r="H2" t="str">
            <v>De_gestión</v>
          </cell>
          <cell r="K2" t="str">
            <v>Cada_Hora</v>
          </cell>
        </row>
        <row r="3">
          <cell r="H3" t="str">
            <v>De_corrupción</v>
          </cell>
          <cell r="K3" t="str">
            <v>Dos_veces_al_día</v>
          </cell>
        </row>
        <row r="4">
          <cell r="E4" t="str">
            <v>Económico y Reputacional</v>
          </cell>
          <cell r="H4" t="str">
            <v>De_seguridad_de_la_información</v>
          </cell>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refreshError="1"/>
      <sheetData sheetId="2" refreshError="1">
        <row r="2">
          <cell r="E2" t="str">
            <v>Económico</v>
          </cell>
          <cell r="H2" t="str">
            <v>De_gestión</v>
          </cell>
          <cell r="K2" t="str">
            <v>Cada_Hora</v>
          </cell>
        </row>
        <row r="3">
          <cell r="H3" t="str">
            <v>De_corrupción</v>
          </cell>
          <cell r="K3" t="str">
            <v>Dos_veces_al_día</v>
          </cell>
        </row>
        <row r="4">
          <cell r="E4" t="str">
            <v>Económico y Reputacional</v>
          </cell>
          <cell r="H4" t="str">
            <v>De_seguridad_de_la_información</v>
          </cell>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4">
          <cell r="P14"/>
        </row>
      </sheetData>
      <sheetData sheetId="2">
        <row r="2">
          <cell r="E2" t="str">
            <v>Económico</v>
          </cell>
        </row>
        <row r="4">
          <cell r="E4" t="str">
            <v>Económico y Reputacional</v>
          </cell>
        </row>
      </sheetData>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M1005"/>
  <sheetViews>
    <sheetView zoomScaleNormal="100" workbookViewId="0">
      <pane xSplit="2" ySplit="6" topLeftCell="C7" activePane="bottomRight" state="frozen"/>
      <selection pane="topRight" activeCell="C1" sqref="C1"/>
      <selection pane="bottomLeft" activeCell="A7" sqref="A7"/>
      <selection pane="bottomRight" activeCell="A5" sqref="A5:A6"/>
    </sheetView>
  </sheetViews>
  <sheetFormatPr baseColWidth="10" defaultColWidth="12.5" defaultRowHeight="15" customHeight="1" x14ac:dyDescent="0.2"/>
  <cols>
    <col min="1" max="1" width="3.5" customWidth="1"/>
    <col min="2" max="2" width="25.375" customWidth="1"/>
    <col min="3" max="3" width="14.625" customWidth="1"/>
    <col min="4" max="4" width="11.5" customWidth="1"/>
    <col min="5" max="5" width="22.5" customWidth="1"/>
    <col min="6" max="6" width="28.5" customWidth="1"/>
    <col min="7" max="7" width="28.375" customWidth="1"/>
    <col min="8" max="8" width="16.5" customWidth="1"/>
    <col min="9" max="10" width="15.5" customWidth="1"/>
    <col min="11" max="11" width="14.125" customWidth="1"/>
    <col min="12" max="12" width="5.5" customWidth="1"/>
    <col min="13" max="13" width="23.875" customWidth="1"/>
    <col min="14" max="14" width="26.625" customWidth="1"/>
    <col min="15" max="15" width="15.375" customWidth="1"/>
    <col min="16" max="16" width="5.5" customWidth="1"/>
    <col min="17" max="17" width="14" customWidth="1"/>
    <col min="18" max="18" width="5" customWidth="1"/>
    <col min="19" max="19" width="47.375" customWidth="1"/>
    <col min="20" max="20" width="13.125" customWidth="1"/>
    <col min="21" max="21" width="6" customWidth="1"/>
    <col min="22" max="22" width="4.375" customWidth="1"/>
    <col min="23" max="23" width="4.875" customWidth="1"/>
    <col min="24" max="24" width="6.125" customWidth="1"/>
    <col min="25" max="25" width="5.875" customWidth="1"/>
    <col min="26" max="26" width="6.5" customWidth="1"/>
    <col min="27" max="27" width="10.625" customWidth="1"/>
    <col min="28" max="28" width="7.5" customWidth="1"/>
    <col min="29" max="29" width="9" customWidth="1"/>
    <col min="30" max="31" width="8" customWidth="1"/>
    <col min="32" max="32" width="7.375" customWidth="1"/>
    <col min="33" max="33" width="6.375" customWidth="1"/>
    <col min="34" max="34" width="20" customWidth="1"/>
    <col min="35" max="35" width="16.5" customWidth="1"/>
    <col min="36" max="36" width="14.625" customWidth="1"/>
    <col min="37" max="37" width="13" customWidth="1"/>
    <col min="38" max="38" width="16.125" customWidth="1"/>
    <col min="39" max="39" width="18.375" customWidth="1"/>
  </cols>
  <sheetData>
    <row r="1" spans="1:39" ht="16.5" customHeight="1" x14ac:dyDescent="0.2">
      <c r="A1" s="151" t="s">
        <v>414</v>
      </c>
      <c r="B1" s="152"/>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4"/>
    </row>
    <row r="2" spans="1:39" ht="24" customHeight="1" x14ac:dyDescent="0.2">
      <c r="A2" s="15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7"/>
    </row>
    <row r="3" spans="1:39" ht="16.5" customHeight="1" x14ac:dyDescent="0.3">
      <c r="A3" s="3"/>
      <c r="B3" s="58"/>
      <c r="C3" s="4"/>
      <c r="D3" s="3"/>
      <c r="E3" s="3"/>
      <c r="F3" s="3"/>
      <c r="G3" s="2"/>
      <c r="H3" s="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40.5" customHeight="1" x14ac:dyDescent="0.35">
      <c r="A4" s="158" t="s">
        <v>9</v>
      </c>
      <c r="B4" s="159"/>
      <c r="C4" s="160"/>
      <c r="D4" s="160"/>
      <c r="E4" s="160"/>
      <c r="F4" s="160"/>
      <c r="G4" s="160"/>
      <c r="H4" s="160"/>
      <c r="I4" s="160"/>
      <c r="J4" s="161"/>
      <c r="K4" s="162" t="s">
        <v>10</v>
      </c>
      <c r="L4" s="163"/>
      <c r="M4" s="163"/>
      <c r="N4" s="163"/>
      <c r="O4" s="163"/>
      <c r="P4" s="163"/>
      <c r="Q4" s="164"/>
      <c r="R4" s="158" t="s">
        <v>11</v>
      </c>
      <c r="S4" s="160"/>
      <c r="T4" s="160"/>
      <c r="U4" s="160"/>
      <c r="V4" s="160"/>
      <c r="W4" s="160"/>
      <c r="X4" s="160"/>
      <c r="Y4" s="160"/>
      <c r="Z4" s="161"/>
      <c r="AA4" s="158" t="s">
        <v>12</v>
      </c>
      <c r="AB4" s="160"/>
      <c r="AC4" s="160"/>
      <c r="AD4" s="160"/>
      <c r="AE4" s="160"/>
      <c r="AF4" s="160"/>
      <c r="AG4" s="161"/>
      <c r="AH4" s="158" t="s">
        <v>13</v>
      </c>
      <c r="AI4" s="160"/>
      <c r="AJ4" s="160"/>
      <c r="AK4" s="160"/>
      <c r="AL4" s="160"/>
      <c r="AM4" s="161"/>
    </row>
    <row r="5" spans="1:39" ht="16.5" customHeight="1" x14ac:dyDescent="0.2">
      <c r="A5" s="165" t="s">
        <v>14</v>
      </c>
      <c r="B5" s="148" t="s">
        <v>0</v>
      </c>
      <c r="C5" s="148" t="s">
        <v>1</v>
      </c>
      <c r="D5" s="147" t="s">
        <v>127</v>
      </c>
      <c r="E5" s="147" t="s">
        <v>142</v>
      </c>
      <c r="F5" s="147" t="s">
        <v>143</v>
      </c>
      <c r="G5" s="148" t="s">
        <v>2</v>
      </c>
      <c r="H5" s="147" t="s">
        <v>3</v>
      </c>
      <c r="I5" s="147" t="s">
        <v>129</v>
      </c>
      <c r="J5" s="147" t="s">
        <v>144</v>
      </c>
      <c r="K5" s="147" t="s">
        <v>15</v>
      </c>
      <c r="L5" s="148" t="s">
        <v>16</v>
      </c>
      <c r="M5" s="147" t="s">
        <v>141</v>
      </c>
      <c r="N5" s="147" t="s">
        <v>17</v>
      </c>
      <c r="O5" s="147" t="s">
        <v>18</v>
      </c>
      <c r="P5" s="148" t="s">
        <v>16</v>
      </c>
      <c r="Q5" s="147" t="s">
        <v>4</v>
      </c>
      <c r="R5" s="149" t="s">
        <v>19</v>
      </c>
      <c r="S5" s="147" t="s">
        <v>5</v>
      </c>
      <c r="T5" s="147" t="s">
        <v>6</v>
      </c>
      <c r="U5" s="147" t="s">
        <v>20</v>
      </c>
      <c r="V5" s="135"/>
      <c r="W5" s="135"/>
      <c r="X5" s="135"/>
      <c r="Y5" s="135"/>
      <c r="Z5" s="135"/>
      <c r="AA5" s="149" t="s">
        <v>21</v>
      </c>
      <c r="AB5" s="149" t="s">
        <v>22</v>
      </c>
      <c r="AC5" s="149" t="s">
        <v>16</v>
      </c>
      <c r="AD5" s="149" t="s">
        <v>23</v>
      </c>
      <c r="AE5" s="149" t="s">
        <v>16</v>
      </c>
      <c r="AF5" s="149" t="s">
        <v>24</v>
      </c>
      <c r="AG5" s="149" t="s">
        <v>7</v>
      </c>
      <c r="AH5" s="147" t="s">
        <v>13</v>
      </c>
      <c r="AI5" s="147" t="s">
        <v>25</v>
      </c>
      <c r="AJ5" s="147" t="s">
        <v>26</v>
      </c>
      <c r="AK5" s="147" t="s">
        <v>27</v>
      </c>
      <c r="AL5" s="147" t="s">
        <v>28</v>
      </c>
      <c r="AM5" s="147" t="s">
        <v>8</v>
      </c>
    </row>
    <row r="6" spans="1:39" ht="59.45" customHeight="1" x14ac:dyDescent="0.2">
      <c r="A6" s="135"/>
      <c r="B6" s="135"/>
      <c r="C6" s="135"/>
      <c r="D6" s="135"/>
      <c r="E6" s="150"/>
      <c r="F6" s="135"/>
      <c r="G6" s="135"/>
      <c r="H6" s="135"/>
      <c r="I6" s="135"/>
      <c r="J6" s="135"/>
      <c r="K6" s="135"/>
      <c r="L6" s="135"/>
      <c r="M6" s="135"/>
      <c r="N6" s="135"/>
      <c r="O6" s="135"/>
      <c r="P6" s="135"/>
      <c r="Q6" s="135"/>
      <c r="R6" s="135"/>
      <c r="S6" s="135"/>
      <c r="T6" s="135"/>
      <c r="U6" s="100" t="s">
        <v>29</v>
      </c>
      <c r="V6" s="100" t="s">
        <v>30</v>
      </c>
      <c r="W6" s="100" t="s">
        <v>31</v>
      </c>
      <c r="X6" s="100" t="s">
        <v>32</v>
      </c>
      <c r="Y6" s="100" t="s">
        <v>33</v>
      </c>
      <c r="Z6" s="100" t="s">
        <v>34</v>
      </c>
      <c r="AA6" s="135"/>
      <c r="AB6" s="135"/>
      <c r="AC6" s="135"/>
      <c r="AD6" s="135"/>
      <c r="AE6" s="135"/>
      <c r="AF6" s="135"/>
      <c r="AG6" s="135"/>
      <c r="AH6" s="135"/>
      <c r="AI6" s="135"/>
      <c r="AJ6" s="135"/>
      <c r="AK6" s="135"/>
      <c r="AL6" s="135"/>
      <c r="AM6" s="135"/>
    </row>
    <row r="7" spans="1:39" ht="111" customHeight="1" x14ac:dyDescent="0.2">
      <c r="A7" s="129">
        <v>1</v>
      </c>
      <c r="B7" s="130" t="s">
        <v>337</v>
      </c>
      <c r="C7" s="130" t="s">
        <v>123</v>
      </c>
      <c r="D7" s="130" t="s">
        <v>128</v>
      </c>
      <c r="E7" s="136" t="s">
        <v>171</v>
      </c>
      <c r="F7" s="136" t="s">
        <v>172</v>
      </c>
      <c r="G7" s="130" t="s">
        <v>257</v>
      </c>
      <c r="H7" s="130" t="s">
        <v>323</v>
      </c>
      <c r="I7" s="129" t="s">
        <v>131</v>
      </c>
      <c r="J7" s="129" t="s">
        <v>137</v>
      </c>
      <c r="K7" s="126" t="s">
        <v>43</v>
      </c>
      <c r="L7" s="127">
        <v>0.4</v>
      </c>
      <c r="M7" s="127" t="s">
        <v>80</v>
      </c>
      <c r="N7" s="127" t="s">
        <v>80</v>
      </c>
      <c r="O7" s="126" t="s">
        <v>37</v>
      </c>
      <c r="P7" s="127">
        <v>0.6</v>
      </c>
      <c r="Q7" s="128" t="s">
        <v>37</v>
      </c>
      <c r="R7" s="64">
        <v>1</v>
      </c>
      <c r="S7" s="102" t="s">
        <v>290</v>
      </c>
      <c r="T7" s="64" t="s">
        <v>35</v>
      </c>
      <c r="U7" s="65" t="s">
        <v>96</v>
      </c>
      <c r="V7" s="65" t="s">
        <v>104</v>
      </c>
      <c r="W7" s="66" t="s">
        <v>170</v>
      </c>
      <c r="X7" s="65" t="s">
        <v>107</v>
      </c>
      <c r="Y7" s="65" t="s">
        <v>112</v>
      </c>
      <c r="Z7" s="65" t="s">
        <v>116</v>
      </c>
      <c r="AA7" s="67">
        <v>0.24</v>
      </c>
      <c r="AB7" s="68" t="s">
        <v>43</v>
      </c>
      <c r="AC7" s="66">
        <v>0.24</v>
      </c>
      <c r="AD7" s="68" t="s">
        <v>37</v>
      </c>
      <c r="AE7" s="66">
        <v>0.6</v>
      </c>
      <c r="AF7" s="69" t="s">
        <v>37</v>
      </c>
      <c r="AG7" s="65" t="s">
        <v>126</v>
      </c>
      <c r="AH7" s="59"/>
      <c r="AI7" s="64"/>
      <c r="AJ7" s="70"/>
      <c r="AK7" s="70"/>
      <c r="AL7" s="59"/>
      <c r="AM7" s="64"/>
    </row>
    <row r="8" spans="1:39" ht="111.95" customHeight="1" x14ac:dyDescent="0.2">
      <c r="A8" s="129"/>
      <c r="B8" s="130"/>
      <c r="C8" s="130"/>
      <c r="D8" s="130"/>
      <c r="E8" s="136"/>
      <c r="F8" s="136"/>
      <c r="G8" s="130"/>
      <c r="H8" s="130"/>
      <c r="I8" s="129"/>
      <c r="J8" s="129"/>
      <c r="K8" s="126"/>
      <c r="L8" s="127"/>
      <c r="M8" s="127"/>
      <c r="N8" s="127"/>
      <c r="O8" s="126"/>
      <c r="P8" s="127"/>
      <c r="Q8" s="128"/>
      <c r="R8" s="64">
        <v>2</v>
      </c>
      <c r="S8" s="102" t="s">
        <v>291</v>
      </c>
      <c r="T8" s="101" t="s">
        <v>35</v>
      </c>
      <c r="U8" s="65" t="s">
        <v>96</v>
      </c>
      <c r="V8" s="65" t="s">
        <v>104</v>
      </c>
      <c r="W8" s="66" t="s">
        <v>170</v>
      </c>
      <c r="X8" s="65" t="s">
        <v>107</v>
      </c>
      <c r="Y8" s="65" t="s">
        <v>112</v>
      </c>
      <c r="Z8" s="65" t="s">
        <v>116</v>
      </c>
      <c r="AA8" s="67">
        <v>0.14399999999999999</v>
      </c>
      <c r="AB8" s="68" t="s">
        <v>41</v>
      </c>
      <c r="AC8" s="66">
        <v>0.14399999999999999</v>
      </c>
      <c r="AD8" s="68" t="s">
        <v>37</v>
      </c>
      <c r="AE8" s="66">
        <v>0.6</v>
      </c>
      <c r="AF8" s="69" t="s">
        <v>37</v>
      </c>
      <c r="AG8" s="65" t="s">
        <v>126</v>
      </c>
      <c r="AH8" s="59"/>
      <c r="AI8" s="64"/>
      <c r="AJ8" s="70"/>
      <c r="AK8" s="70"/>
      <c r="AL8" s="59"/>
      <c r="AM8" s="64"/>
    </row>
    <row r="9" spans="1:39" ht="111" customHeight="1" x14ac:dyDescent="0.2">
      <c r="A9" s="135"/>
      <c r="B9" s="135"/>
      <c r="C9" s="135"/>
      <c r="D9" s="135"/>
      <c r="E9" s="136"/>
      <c r="F9" s="136"/>
      <c r="G9" s="135"/>
      <c r="H9" s="135"/>
      <c r="I9" s="135"/>
      <c r="J9" s="135"/>
      <c r="K9" s="135"/>
      <c r="L9" s="135"/>
      <c r="M9" s="135"/>
      <c r="N9" s="135"/>
      <c r="O9" s="135"/>
      <c r="P9" s="135"/>
      <c r="Q9" s="135"/>
      <c r="R9" s="64">
        <v>3</v>
      </c>
      <c r="S9" s="102" t="s">
        <v>173</v>
      </c>
      <c r="T9" s="64" t="s">
        <v>35</v>
      </c>
      <c r="U9" s="65" t="s">
        <v>96</v>
      </c>
      <c r="V9" s="65" t="s">
        <v>104</v>
      </c>
      <c r="W9" s="66" t="s">
        <v>170</v>
      </c>
      <c r="X9" s="65" t="s">
        <v>107</v>
      </c>
      <c r="Y9" s="65" t="s">
        <v>112</v>
      </c>
      <c r="Z9" s="65" t="s">
        <v>116</v>
      </c>
      <c r="AA9" s="67">
        <v>0.14399999999999999</v>
      </c>
      <c r="AB9" s="68" t="s">
        <v>41</v>
      </c>
      <c r="AC9" s="66">
        <v>0.14399999999999999</v>
      </c>
      <c r="AD9" s="68" t="s">
        <v>37</v>
      </c>
      <c r="AE9" s="66">
        <v>0.6</v>
      </c>
      <c r="AF9" s="69" t="s">
        <v>37</v>
      </c>
      <c r="AG9" s="65" t="s">
        <v>121</v>
      </c>
      <c r="AH9" s="59"/>
      <c r="AI9" s="64"/>
      <c r="AJ9" s="70"/>
      <c r="AK9" s="70"/>
      <c r="AL9" s="59"/>
      <c r="AM9" s="64"/>
    </row>
    <row r="10" spans="1:39" ht="111" customHeight="1" x14ac:dyDescent="0.2">
      <c r="A10" s="129">
        <v>2</v>
      </c>
      <c r="B10" s="130" t="s">
        <v>337</v>
      </c>
      <c r="C10" s="130" t="s">
        <v>123</v>
      </c>
      <c r="D10" s="130" t="s">
        <v>128</v>
      </c>
      <c r="E10" s="130" t="s">
        <v>174</v>
      </c>
      <c r="F10" s="130" t="s">
        <v>283</v>
      </c>
      <c r="G10" s="130" t="s">
        <v>287</v>
      </c>
      <c r="H10" s="130" t="s">
        <v>323</v>
      </c>
      <c r="I10" s="129" t="s">
        <v>131</v>
      </c>
      <c r="J10" s="129" t="s">
        <v>139</v>
      </c>
      <c r="K10" s="126" t="s">
        <v>41</v>
      </c>
      <c r="L10" s="127">
        <v>0.2</v>
      </c>
      <c r="M10" s="127" t="s">
        <v>80</v>
      </c>
      <c r="N10" s="127" t="s">
        <v>80</v>
      </c>
      <c r="O10" s="126" t="s">
        <v>37</v>
      </c>
      <c r="P10" s="127">
        <v>0.6</v>
      </c>
      <c r="Q10" s="128" t="s">
        <v>37</v>
      </c>
      <c r="R10" s="64">
        <v>1</v>
      </c>
      <c r="S10" s="102" t="s">
        <v>284</v>
      </c>
      <c r="T10" s="64" t="s">
        <v>35</v>
      </c>
      <c r="U10" s="65" t="s">
        <v>96</v>
      </c>
      <c r="V10" s="65" t="s">
        <v>104</v>
      </c>
      <c r="W10" s="66" t="s">
        <v>170</v>
      </c>
      <c r="X10" s="65" t="s">
        <v>107</v>
      </c>
      <c r="Y10" s="65" t="s">
        <v>112</v>
      </c>
      <c r="Z10" s="65" t="s">
        <v>116</v>
      </c>
      <c r="AA10" s="67">
        <v>0.12</v>
      </c>
      <c r="AB10" s="68" t="s">
        <v>41</v>
      </c>
      <c r="AC10" s="66">
        <v>0.12</v>
      </c>
      <c r="AD10" s="68" t="s">
        <v>37</v>
      </c>
      <c r="AE10" s="66">
        <v>0.6</v>
      </c>
      <c r="AF10" s="69" t="s">
        <v>37</v>
      </c>
      <c r="AG10" s="65" t="s">
        <v>126</v>
      </c>
      <c r="AH10" s="59"/>
      <c r="AI10" s="64"/>
      <c r="AJ10" s="70"/>
      <c r="AK10" s="70"/>
      <c r="AL10" s="59"/>
      <c r="AM10" s="64"/>
    </row>
    <row r="11" spans="1:39" ht="111" customHeight="1" x14ac:dyDescent="0.2">
      <c r="A11" s="129"/>
      <c r="B11" s="130"/>
      <c r="C11" s="130"/>
      <c r="D11" s="130"/>
      <c r="E11" s="130"/>
      <c r="F11" s="130"/>
      <c r="G11" s="130"/>
      <c r="H11" s="130"/>
      <c r="I11" s="129"/>
      <c r="J11" s="129"/>
      <c r="K11" s="126"/>
      <c r="L11" s="127"/>
      <c r="M11" s="127"/>
      <c r="N11" s="127"/>
      <c r="O11" s="126"/>
      <c r="P11" s="127"/>
      <c r="Q11" s="128"/>
      <c r="R11" s="64">
        <v>2</v>
      </c>
      <c r="S11" s="102" t="s">
        <v>285</v>
      </c>
      <c r="T11" s="64" t="s">
        <v>35</v>
      </c>
      <c r="U11" s="65" t="s">
        <v>96</v>
      </c>
      <c r="V11" s="65" t="s">
        <v>104</v>
      </c>
      <c r="W11" s="66" t="s">
        <v>170</v>
      </c>
      <c r="X11" s="65" t="s">
        <v>107</v>
      </c>
      <c r="Y11" s="65" t="s">
        <v>112</v>
      </c>
      <c r="Z11" s="65" t="s">
        <v>116</v>
      </c>
      <c r="AA11" s="67">
        <v>7.1999999999999995E-2</v>
      </c>
      <c r="AB11" s="68" t="s">
        <v>41</v>
      </c>
      <c r="AC11" s="66">
        <v>7.1999999999999995E-2</v>
      </c>
      <c r="AD11" s="68" t="s">
        <v>37</v>
      </c>
      <c r="AE11" s="66">
        <v>0.6</v>
      </c>
      <c r="AF11" s="69" t="s">
        <v>37</v>
      </c>
      <c r="AG11" s="65" t="s">
        <v>126</v>
      </c>
      <c r="AH11" s="59"/>
      <c r="AI11" s="64"/>
      <c r="AJ11" s="70"/>
      <c r="AK11" s="70"/>
      <c r="AL11" s="59"/>
      <c r="AM11" s="64"/>
    </row>
    <row r="12" spans="1:39" ht="111" customHeight="1" x14ac:dyDescent="0.3">
      <c r="A12" s="129"/>
      <c r="B12" s="130"/>
      <c r="C12" s="130"/>
      <c r="D12" s="130"/>
      <c r="E12" s="130"/>
      <c r="F12" s="130"/>
      <c r="G12" s="130"/>
      <c r="H12" s="130"/>
      <c r="I12" s="129"/>
      <c r="J12" s="129"/>
      <c r="K12" s="126"/>
      <c r="L12" s="127"/>
      <c r="M12" s="127"/>
      <c r="N12" s="135"/>
      <c r="O12" s="126"/>
      <c r="P12" s="127"/>
      <c r="Q12" s="128"/>
      <c r="R12" s="73">
        <v>3</v>
      </c>
      <c r="S12" s="102" t="s">
        <v>286</v>
      </c>
      <c r="T12" s="64" t="s">
        <v>35</v>
      </c>
      <c r="U12" s="65" t="s">
        <v>96</v>
      </c>
      <c r="V12" s="65" t="s">
        <v>104</v>
      </c>
      <c r="W12" s="66" t="s">
        <v>170</v>
      </c>
      <c r="X12" s="65" t="s">
        <v>107</v>
      </c>
      <c r="Y12" s="65" t="s">
        <v>112</v>
      </c>
      <c r="Z12" s="65" t="s">
        <v>116</v>
      </c>
      <c r="AA12" s="67">
        <v>4.3199999999999995E-2</v>
      </c>
      <c r="AB12" s="68" t="s">
        <v>41</v>
      </c>
      <c r="AC12" s="66">
        <v>4.3199999999999995E-2</v>
      </c>
      <c r="AD12" s="68" t="s">
        <v>37</v>
      </c>
      <c r="AE12" s="66">
        <v>0.6</v>
      </c>
      <c r="AF12" s="69" t="s">
        <v>37</v>
      </c>
      <c r="AG12" s="65" t="s">
        <v>121</v>
      </c>
      <c r="AH12" s="99"/>
      <c r="AI12" s="99"/>
      <c r="AJ12" s="99"/>
      <c r="AK12" s="99"/>
      <c r="AL12" s="99"/>
      <c r="AM12" s="99"/>
    </row>
    <row r="13" spans="1:39" ht="111" customHeight="1" x14ac:dyDescent="0.2">
      <c r="A13" s="129">
        <v>3</v>
      </c>
      <c r="B13" s="136" t="s">
        <v>145</v>
      </c>
      <c r="C13" s="130" t="s">
        <v>123</v>
      </c>
      <c r="D13" s="130" t="s">
        <v>128</v>
      </c>
      <c r="E13" s="136" t="s">
        <v>175</v>
      </c>
      <c r="F13" s="136" t="s">
        <v>176</v>
      </c>
      <c r="G13" s="130" t="s">
        <v>259</v>
      </c>
      <c r="H13" s="130" t="s">
        <v>323</v>
      </c>
      <c r="I13" s="129" t="s">
        <v>131</v>
      </c>
      <c r="J13" s="129" t="s">
        <v>140</v>
      </c>
      <c r="K13" s="126" t="s">
        <v>49</v>
      </c>
      <c r="L13" s="127">
        <v>1</v>
      </c>
      <c r="M13" s="127" t="s">
        <v>80</v>
      </c>
      <c r="N13" s="127" t="s">
        <v>80</v>
      </c>
      <c r="O13" s="126" t="s">
        <v>37</v>
      </c>
      <c r="P13" s="127">
        <v>0.6</v>
      </c>
      <c r="Q13" s="128" t="s">
        <v>36</v>
      </c>
      <c r="R13" s="64">
        <v>1</v>
      </c>
      <c r="S13" s="103" t="s">
        <v>338</v>
      </c>
      <c r="T13" s="64" t="s">
        <v>35</v>
      </c>
      <c r="U13" s="65" t="s">
        <v>96</v>
      </c>
      <c r="V13" s="65" t="s">
        <v>104</v>
      </c>
      <c r="W13" s="66" t="s">
        <v>170</v>
      </c>
      <c r="X13" s="65" t="s">
        <v>107</v>
      </c>
      <c r="Y13" s="65" t="s">
        <v>112</v>
      </c>
      <c r="Z13" s="65" t="s">
        <v>116</v>
      </c>
      <c r="AA13" s="67">
        <v>0.6</v>
      </c>
      <c r="AB13" s="68" t="s">
        <v>45</v>
      </c>
      <c r="AC13" s="66">
        <v>0.6</v>
      </c>
      <c r="AD13" s="68" t="s">
        <v>37</v>
      </c>
      <c r="AE13" s="66">
        <v>0.6</v>
      </c>
      <c r="AF13" s="69" t="s">
        <v>37</v>
      </c>
      <c r="AG13" s="65" t="s">
        <v>126</v>
      </c>
      <c r="AH13" s="59"/>
      <c r="AI13" s="64"/>
      <c r="AJ13" s="70"/>
      <c r="AK13" s="70"/>
      <c r="AL13" s="59"/>
      <c r="AM13" s="64"/>
    </row>
    <row r="14" spans="1:39" ht="111" customHeight="1" x14ac:dyDescent="0.2">
      <c r="A14" s="135"/>
      <c r="B14" s="136"/>
      <c r="C14" s="135"/>
      <c r="D14" s="135"/>
      <c r="E14" s="136"/>
      <c r="F14" s="136"/>
      <c r="G14" s="135"/>
      <c r="H14" s="135"/>
      <c r="I14" s="135"/>
      <c r="J14" s="135"/>
      <c r="K14" s="135"/>
      <c r="L14" s="135"/>
      <c r="M14" s="135"/>
      <c r="N14" s="135"/>
      <c r="O14" s="135"/>
      <c r="P14" s="135"/>
      <c r="Q14" s="135"/>
      <c r="R14" s="64">
        <v>2</v>
      </c>
      <c r="S14" s="103" t="s">
        <v>339</v>
      </c>
      <c r="T14" s="64" t="s">
        <v>35</v>
      </c>
      <c r="U14" s="65" t="s">
        <v>96</v>
      </c>
      <c r="V14" s="65" t="s">
        <v>104</v>
      </c>
      <c r="W14" s="66" t="s">
        <v>170</v>
      </c>
      <c r="X14" s="65" t="s">
        <v>107</v>
      </c>
      <c r="Y14" s="65" t="s">
        <v>112</v>
      </c>
      <c r="Z14" s="65" t="s">
        <v>116</v>
      </c>
      <c r="AA14" s="67">
        <v>0.36</v>
      </c>
      <c r="AB14" s="68" t="s">
        <v>43</v>
      </c>
      <c r="AC14" s="66">
        <v>0.36</v>
      </c>
      <c r="AD14" s="68" t="s">
        <v>37</v>
      </c>
      <c r="AE14" s="66">
        <v>0.6</v>
      </c>
      <c r="AF14" s="69" t="s">
        <v>37</v>
      </c>
      <c r="AG14" s="65" t="s">
        <v>121</v>
      </c>
      <c r="AH14" s="59"/>
      <c r="AI14" s="64"/>
      <c r="AJ14" s="70"/>
      <c r="AK14" s="70"/>
      <c r="AL14" s="59"/>
      <c r="AM14" s="64"/>
    </row>
    <row r="15" spans="1:39" ht="111" customHeight="1" x14ac:dyDescent="0.2">
      <c r="A15" s="64">
        <v>4</v>
      </c>
      <c r="B15" s="59" t="s">
        <v>146</v>
      </c>
      <c r="C15" s="59" t="s">
        <v>123</v>
      </c>
      <c r="D15" s="59" t="s">
        <v>128</v>
      </c>
      <c r="E15" s="71" t="s">
        <v>148</v>
      </c>
      <c r="F15" s="71" t="s">
        <v>340</v>
      </c>
      <c r="G15" s="59" t="s">
        <v>341</v>
      </c>
      <c r="H15" s="59" t="s">
        <v>323</v>
      </c>
      <c r="I15" s="64" t="s">
        <v>131</v>
      </c>
      <c r="J15" s="64" t="s">
        <v>136</v>
      </c>
      <c r="K15" s="61" t="s">
        <v>45</v>
      </c>
      <c r="L15" s="62">
        <v>0.6</v>
      </c>
      <c r="M15" s="62" t="s">
        <v>80</v>
      </c>
      <c r="N15" s="62" t="s">
        <v>80</v>
      </c>
      <c r="O15" s="61" t="s">
        <v>37</v>
      </c>
      <c r="P15" s="62">
        <v>0.6</v>
      </c>
      <c r="Q15" s="63" t="s">
        <v>37</v>
      </c>
      <c r="R15" s="64">
        <v>1</v>
      </c>
      <c r="S15" s="103" t="s">
        <v>342</v>
      </c>
      <c r="T15" s="64" t="s">
        <v>35</v>
      </c>
      <c r="U15" s="65" t="s">
        <v>96</v>
      </c>
      <c r="V15" s="65" t="s">
        <v>104</v>
      </c>
      <c r="W15" s="66" t="s">
        <v>170</v>
      </c>
      <c r="X15" s="65" t="s">
        <v>107</v>
      </c>
      <c r="Y15" s="65" t="s">
        <v>112</v>
      </c>
      <c r="Z15" s="65" t="s">
        <v>116</v>
      </c>
      <c r="AA15" s="67">
        <v>0.36</v>
      </c>
      <c r="AB15" s="68" t="s">
        <v>43</v>
      </c>
      <c r="AC15" s="66">
        <v>0.36</v>
      </c>
      <c r="AD15" s="68" t="s">
        <v>37</v>
      </c>
      <c r="AE15" s="66">
        <v>0.6</v>
      </c>
      <c r="AF15" s="69" t="s">
        <v>37</v>
      </c>
      <c r="AG15" s="65" t="s">
        <v>121</v>
      </c>
      <c r="AH15" s="59"/>
      <c r="AI15" s="64"/>
      <c r="AJ15" s="70"/>
      <c r="AK15" s="70"/>
      <c r="AL15" s="59"/>
      <c r="AM15" s="64"/>
    </row>
    <row r="16" spans="1:39" ht="111" customHeight="1" x14ac:dyDescent="0.2">
      <c r="A16" s="64">
        <v>5</v>
      </c>
      <c r="B16" s="59" t="s">
        <v>146</v>
      </c>
      <c r="C16" s="59" t="s">
        <v>123</v>
      </c>
      <c r="D16" s="59" t="s">
        <v>128</v>
      </c>
      <c r="E16" s="59" t="s">
        <v>177</v>
      </c>
      <c r="F16" s="59" t="s">
        <v>147</v>
      </c>
      <c r="G16" s="59" t="s">
        <v>260</v>
      </c>
      <c r="H16" s="59" t="s">
        <v>323</v>
      </c>
      <c r="I16" s="64" t="s">
        <v>131</v>
      </c>
      <c r="J16" s="64" t="s">
        <v>137</v>
      </c>
      <c r="K16" s="61" t="s">
        <v>43</v>
      </c>
      <c r="L16" s="62">
        <v>0.4</v>
      </c>
      <c r="M16" s="62" t="s">
        <v>80</v>
      </c>
      <c r="N16" s="62" t="s">
        <v>80</v>
      </c>
      <c r="O16" s="61" t="s">
        <v>37</v>
      </c>
      <c r="P16" s="62">
        <v>0.6</v>
      </c>
      <c r="Q16" s="63" t="s">
        <v>37</v>
      </c>
      <c r="R16" s="64">
        <v>1</v>
      </c>
      <c r="S16" s="104" t="s">
        <v>343</v>
      </c>
      <c r="T16" s="64" t="s">
        <v>35</v>
      </c>
      <c r="U16" s="65" t="s">
        <v>96</v>
      </c>
      <c r="V16" s="65" t="s">
        <v>104</v>
      </c>
      <c r="W16" s="66" t="s">
        <v>170</v>
      </c>
      <c r="X16" s="65" t="s">
        <v>107</v>
      </c>
      <c r="Y16" s="65" t="s">
        <v>112</v>
      </c>
      <c r="Z16" s="65" t="s">
        <v>116</v>
      </c>
      <c r="AA16" s="67">
        <v>0.24</v>
      </c>
      <c r="AB16" s="68" t="s">
        <v>43</v>
      </c>
      <c r="AC16" s="66">
        <v>0.24</v>
      </c>
      <c r="AD16" s="68" t="s">
        <v>37</v>
      </c>
      <c r="AE16" s="66">
        <v>0.6</v>
      </c>
      <c r="AF16" s="69" t="s">
        <v>37</v>
      </c>
      <c r="AG16" s="65" t="s">
        <v>121</v>
      </c>
      <c r="AH16" s="59"/>
      <c r="AI16" s="64"/>
      <c r="AJ16" s="70"/>
      <c r="AK16" s="70"/>
      <c r="AL16" s="59"/>
      <c r="AM16" s="64"/>
    </row>
    <row r="17" spans="1:39" ht="111" customHeight="1" x14ac:dyDescent="0.2">
      <c r="A17" s="129">
        <v>6</v>
      </c>
      <c r="B17" s="130" t="s">
        <v>146</v>
      </c>
      <c r="C17" s="130" t="s">
        <v>123</v>
      </c>
      <c r="D17" s="130" t="s">
        <v>128</v>
      </c>
      <c r="E17" s="136" t="s">
        <v>178</v>
      </c>
      <c r="F17" s="136" t="s">
        <v>179</v>
      </c>
      <c r="G17" s="130" t="s">
        <v>261</v>
      </c>
      <c r="H17" s="130" t="s">
        <v>323</v>
      </c>
      <c r="I17" s="129" t="s">
        <v>131</v>
      </c>
      <c r="J17" s="129" t="s">
        <v>139</v>
      </c>
      <c r="K17" s="126" t="s">
        <v>41</v>
      </c>
      <c r="L17" s="127">
        <v>0.2</v>
      </c>
      <c r="M17" s="127" t="s">
        <v>332</v>
      </c>
      <c r="N17" s="127" t="s">
        <v>332</v>
      </c>
      <c r="O17" s="126" t="s">
        <v>65</v>
      </c>
      <c r="P17" s="127">
        <v>0.8</v>
      </c>
      <c r="Q17" s="128" t="s">
        <v>36</v>
      </c>
      <c r="R17" s="64">
        <v>1</v>
      </c>
      <c r="S17" s="103" t="s">
        <v>180</v>
      </c>
      <c r="T17" s="64" t="s">
        <v>35</v>
      </c>
      <c r="U17" s="65" t="s">
        <v>96</v>
      </c>
      <c r="V17" s="65" t="s">
        <v>104</v>
      </c>
      <c r="W17" s="66" t="s">
        <v>170</v>
      </c>
      <c r="X17" s="65" t="s">
        <v>107</v>
      </c>
      <c r="Y17" s="65" t="s">
        <v>112</v>
      </c>
      <c r="Z17" s="65" t="s">
        <v>116</v>
      </c>
      <c r="AA17" s="67">
        <v>0.12</v>
      </c>
      <c r="AB17" s="68" t="s">
        <v>41</v>
      </c>
      <c r="AC17" s="66">
        <v>0.12</v>
      </c>
      <c r="AD17" s="68" t="s">
        <v>65</v>
      </c>
      <c r="AE17" s="66">
        <v>0.8</v>
      </c>
      <c r="AF17" s="69" t="s">
        <v>36</v>
      </c>
      <c r="AG17" s="65" t="s">
        <v>126</v>
      </c>
      <c r="AH17" s="59"/>
      <c r="AI17" s="64"/>
      <c r="AJ17" s="70"/>
      <c r="AK17" s="70"/>
      <c r="AL17" s="59"/>
      <c r="AM17" s="64"/>
    </row>
    <row r="18" spans="1:39" ht="111" customHeight="1" x14ac:dyDescent="0.2">
      <c r="A18" s="135"/>
      <c r="B18" s="130"/>
      <c r="C18" s="135"/>
      <c r="D18" s="135"/>
      <c r="E18" s="136"/>
      <c r="F18" s="136"/>
      <c r="G18" s="135"/>
      <c r="H18" s="135"/>
      <c r="I18" s="135"/>
      <c r="J18" s="135"/>
      <c r="K18" s="135"/>
      <c r="L18" s="135"/>
      <c r="M18" s="135"/>
      <c r="N18" s="135"/>
      <c r="O18" s="135"/>
      <c r="P18" s="135"/>
      <c r="Q18" s="135"/>
      <c r="R18" s="64">
        <v>2</v>
      </c>
      <c r="S18" s="104" t="s">
        <v>344</v>
      </c>
      <c r="T18" s="64" t="s">
        <v>1</v>
      </c>
      <c r="U18" s="65" t="s">
        <v>100</v>
      </c>
      <c r="V18" s="65" t="s">
        <v>104</v>
      </c>
      <c r="W18" s="66" t="s">
        <v>238</v>
      </c>
      <c r="X18" s="65" t="s">
        <v>107</v>
      </c>
      <c r="Y18" s="65" t="s">
        <v>112</v>
      </c>
      <c r="Z18" s="65" t="s">
        <v>116</v>
      </c>
      <c r="AA18" s="67">
        <v>0.12</v>
      </c>
      <c r="AB18" s="68" t="s">
        <v>41</v>
      </c>
      <c r="AC18" s="66">
        <v>0.12</v>
      </c>
      <c r="AD18" s="68" t="s">
        <v>37</v>
      </c>
      <c r="AE18" s="66">
        <v>0.44999999999999996</v>
      </c>
      <c r="AF18" s="69" t="s">
        <v>37</v>
      </c>
      <c r="AG18" s="65" t="s">
        <v>121</v>
      </c>
      <c r="AH18" s="59"/>
      <c r="AI18" s="64"/>
      <c r="AJ18" s="70"/>
      <c r="AK18" s="70"/>
      <c r="AL18" s="59"/>
      <c r="AM18" s="64"/>
    </row>
    <row r="19" spans="1:39" ht="111" customHeight="1" x14ac:dyDescent="0.2">
      <c r="A19" s="129">
        <v>7</v>
      </c>
      <c r="B19" s="130" t="s">
        <v>146</v>
      </c>
      <c r="C19" s="130" t="s">
        <v>123</v>
      </c>
      <c r="D19" s="130" t="s">
        <v>128</v>
      </c>
      <c r="E19" s="130" t="s">
        <v>181</v>
      </c>
      <c r="F19" s="130" t="s">
        <v>345</v>
      </c>
      <c r="G19" s="130" t="s">
        <v>346</v>
      </c>
      <c r="H19" s="130" t="s">
        <v>323</v>
      </c>
      <c r="I19" s="129" t="s">
        <v>131</v>
      </c>
      <c r="J19" s="129" t="s">
        <v>139</v>
      </c>
      <c r="K19" s="126" t="s">
        <v>41</v>
      </c>
      <c r="L19" s="127">
        <v>0.2</v>
      </c>
      <c r="M19" s="127" t="s">
        <v>332</v>
      </c>
      <c r="N19" s="127" t="s">
        <v>332</v>
      </c>
      <c r="O19" s="126" t="s">
        <v>65</v>
      </c>
      <c r="P19" s="127">
        <v>0.8</v>
      </c>
      <c r="Q19" s="128" t="s">
        <v>36</v>
      </c>
      <c r="R19" s="64">
        <v>1</v>
      </c>
      <c r="S19" s="103" t="s">
        <v>182</v>
      </c>
      <c r="T19" s="64" t="s">
        <v>35</v>
      </c>
      <c r="U19" s="65" t="s">
        <v>96</v>
      </c>
      <c r="V19" s="65" t="s">
        <v>104</v>
      </c>
      <c r="W19" s="66" t="s">
        <v>170</v>
      </c>
      <c r="X19" s="65" t="s">
        <v>107</v>
      </c>
      <c r="Y19" s="65" t="s">
        <v>112</v>
      </c>
      <c r="Z19" s="65" t="s">
        <v>116</v>
      </c>
      <c r="AA19" s="67">
        <v>0.12</v>
      </c>
      <c r="AB19" s="68" t="s">
        <v>41</v>
      </c>
      <c r="AC19" s="66">
        <v>0.12</v>
      </c>
      <c r="AD19" s="68" t="s">
        <v>65</v>
      </c>
      <c r="AE19" s="66">
        <v>0.8</v>
      </c>
      <c r="AF19" s="69" t="s">
        <v>36</v>
      </c>
      <c r="AG19" s="65" t="s">
        <v>126</v>
      </c>
      <c r="AH19" s="59"/>
      <c r="AI19" s="64"/>
      <c r="AJ19" s="70"/>
      <c r="AK19" s="70"/>
      <c r="AL19" s="59"/>
      <c r="AM19" s="64"/>
    </row>
    <row r="20" spans="1:39" ht="111" customHeight="1" x14ac:dyDescent="0.2">
      <c r="A20" s="135"/>
      <c r="B20" s="130"/>
      <c r="C20" s="135"/>
      <c r="D20" s="135"/>
      <c r="E20" s="135"/>
      <c r="F20" s="135"/>
      <c r="G20" s="135"/>
      <c r="H20" s="135"/>
      <c r="I20" s="135"/>
      <c r="J20" s="135"/>
      <c r="K20" s="135"/>
      <c r="L20" s="135"/>
      <c r="M20" s="135"/>
      <c r="N20" s="135"/>
      <c r="O20" s="135"/>
      <c r="P20" s="135"/>
      <c r="Q20" s="135"/>
      <c r="R20" s="64">
        <v>2</v>
      </c>
      <c r="S20" s="104" t="s">
        <v>347</v>
      </c>
      <c r="T20" s="64" t="s">
        <v>1</v>
      </c>
      <c r="U20" s="65" t="s">
        <v>100</v>
      </c>
      <c r="V20" s="65" t="s">
        <v>104</v>
      </c>
      <c r="W20" s="66" t="s">
        <v>238</v>
      </c>
      <c r="X20" s="65" t="s">
        <v>107</v>
      </c>
      <c r="Y20" s="65" t="s">
        <v>112</v>
      </c>
      <c r="Z20" s="65" t="s">
        <v>116</v>
      </c>
      <c r="AA20" s="67">
        <v>0.12</v>
      </c>
      <c r="AB20" s="68" t="s">
        <v>41</v>
      </c>
      <c r="AC20" s="66">
        <v>0.12</v>
      </c>
      <c r="AD20" s="68" t="s">
        <v>37</v>
      </c>
      <c r="AE20" s="66">
        <v>0.44999999999999996</v>
      </c>
      <c r="AF20" s="69" t="s">
        <v>37</v>
      </c>
      <c r="AG20" s="65" t="s">
        <v>121</v>
      </c>
      <c r="AH20" s="59"/>
      <c r="AI20" s="64"/>
      <c r="AJ20" s="70"/>
      <c r="AK20" s="70"/>
      <c r="AL20" s="59"/>
      <c r="AM20" s="64"/>
    </row>
    <row r="21" spans="1:39" ht="111" customHeight="1" x14ac:dyDescent="0.2">
      <c r="A21" s="129">
        <v>8</v>
      </c>
      <c r="B21" s="130" t="s">
        <v>146</v>
      </c>
      <c r="C21" s="130" t="s">
        <v>123</v>
      </c>
      <c r="D21" s="130" t="s">
        <v>128</v>
      </c>
      <c r="E21" s="130" t="s">
        <v>183</v>
      </c>
      <c r="F21" s="130" t="s">
        <v>184</v>
      </c>
      <c r="G21" s="130" t="s">
        <v>262</v>
      </c>
      <c r="H21" s="130" t="s">
        <v>323</v>
      </c>
      <c r="I21" s="129" t="s">
        <v>131</v>
      </c>
      <c r="J21" s="129" t="s">
        <v>139</v>
      </c>
      <c r="K21" s="126" t="s">
        <v>41</v>
      </c>
      <c r="L21" s="127">
        <v>0.2</v>
      </c>
      <c r="M21" s="127" t="s">
        <v>332</v>
      </c>
      <c r="N21" s="127" t="s">
        <v>332</v>
      </c>
      <c r="O21" s="126" t="s">
        <v>65</v>
      </c>
      <c r="P21" s="127">
        <v>0.8</v>
      </c>
      <c r="Q21" s="128" t="s">
        <v>36</v>
      </c>
      <c r="R21" s="64">
        <v>1</v>
      </c>
      <c r="S21" s="104" t="s">
        <v>348</v>
      </c>
      <c r="T21" s="64" t="s">
        <v>35</v>
      </c>
      <c r="U21" s="65" t="s">
        <v>96</v>
      </c>
      <c r="V21" s="65" t="s">
        <v>104</v>
      </c>
      <c r="W21" s="66" t="s">
        <v>170</v>
      </c>
      <c r="X21" s="65" t="s">
        <v>107</v>
      </c>
      <c r="Y21" s="65" t="s">
        <v>112</v>
      </c>
      <c r="Z21" s="65" t="s">
        <v>116</v>
      </c>
      <c r="AA21" s="67">
        <v>0.12</v>
      </c>
      <c r="AB21" s="68" t="s">
        <v>41</v>
      </c>
      <c r="AC21" s="66">
        <v>0.12</v>
      </c>
      <c r="AD21" s="68" t="s">
        <v>65</v>
      </c>
      <c r="AE21" s="66">
        <v>0.8</v>
      </c>
      <c r="AF21" s="69" t="s">
        <v>36</v>
      </c>
      <c r="AG21" s="65" t="s">
        <v>126</v>
      </c>
      <c r="AH21" s="59"/>
      <c r="AI21" s="64"/>
      <c r="AJ21" s="70"/>
      <c r="AK21" s="70"/>
      <c r="AL21" s="59"/>
      <c r="AM21" s="64"/>
    </row>
    <row r="22" spans="1:39" ht="111" customHeight="1" x14ac:dyDescent="0.2">
      <c r="A22" s="135"/>
      <c r="B22" s="130"/>
      <c r="C22" s="135"/>
      <c r="D22" s="135"/>
      <c r="E22" s="135"/>
      <c r="F22" s="135"/>
      <c r="G22" s="135"/>
      <c r="H22" s="135"/>
      <c r="I22" s="135"/>
      <c r="J22" s="135"/>
      <c r="K22" s="135"/>
      <c r="L22" s="135"/>
      <c r="M22" s="135"/>
      <c r="N22" s="135"/>
      <c r="O22" s="135"/>
      <c r="P22" s="135"/>
      <c r="Q22" s="135"/>
      <c r="R22" s="64">
        <v>2</v>
      </c>
      <c r="S22" s="104" t="s">
        <v>349</v>
      </c>
      <c r="T22" s="64" t="s">
        <v>1</v>
      </c>
      <c r="U22" s="65" t="s">
        <v>100</v>
      </c>
      <c r="V22" s="65" t="s">
        <v>104</v>
      </c>
      <c r="W22" s="66" t="s">
        <v>238</v>
      </c>
      <c r="X22" s="65" t="s">
        <v>107</v>
      </c>
      <c r="Y22" s="65" t="s">
        <v>112</v>
      </c>
      <c r="Z22" s="65" t="s">
        <v>116</v>
      </c>
      <c r="AA22" s="67">
        <v>0.12</v>
      </c>
      <c r="AB22" s="68" t="s">
        <v>41</v>
      </c>
      <c r="AC22" s="66">
        <v>0.12</v>
      </c>
      <c r="AD22" s="68" t="s">
        <v>37</v>
      </c>
      <c r="AE22" s="66">
        <v>0.44999999999999996</v>
      </c>
      <c r="AF22" s="69" t="s">
        <v>37</v>
      </c>
      <c r="AG22" s="65" t="s">
        <v>121</v>
      </c>
      <c r="AH22" s="59"/>
      <c r="AI22" s="64"/>
      <c r="AJ22" s="70"/>
      <c r="AK22" s="70"/>
      <c r="AL22" s="59"/>
      <c r="AM22" s="64"/>
    </row>
    <row r="23" spans="1:39" ht="111" customHeight="1" x14ac:dyDescent="0.2">
      <c r="A23" s="129">
        <v>9</v>
      </c>
      <c r="B23" s="130" t="s">
        <v>149</v>
      </c>
      <c r="C23" s="130" t="s">
        <v>123</v>
      </c>
      <c r="D23" s="130" t="s">
        <v>128</v>
      </c>
      <c r="E23" s="136" t="s">
        <v>185</v>
      </c>
      <c r="F23" s="136" t="s">
        <v>350</v>
      </c>
      <c r="G23" s="130" t="s">
        <v>351</v>
      </c>
      <c r="H23" s="130" t="s">
        <v>323</v>
      </c>
      <c r="I23" s="129" t="s">
        <v>131</v>
      </c>
      <c r="J23" s="129" t="s">
        <v>133</v>
      </c>
      <c r="K23" s="126" t="s">
        <v>47</v>
      </c>
      <c r="L23" s="127">
        <v>0.8</v>
      </c>
      <c r="M23" s="127" t="s">
        <v>80</v>
      </c>
      <c r="N23" s="127" t="s">
        <v>80</v>
      </c>
      <c r="O23" s="126" t="s">
        <v>37</v>
      </c>
      <c r="P23" s="127">
        <v>0.6</v>
      </c>
      <c r="Q23" s="128" t="s">
        <v>36</v>
      </c>
      <c r="R23" s="64">
        <v>1</v>
      </c>
      <c r="S23" s="103" t="s">
        <v>352</v>
      </c>
      <c r="T23" s="64" t="s">
        <v>35</v>
      </c>
      <c r="U23" s="65" t="s">
        <v>96</v>
      </c>
      <c r="V23" s="65" t="s">
        <v>104</v>
      </c>
      <c r="W23" s="66" t="s">
        <v>170</v>
      </c>
      <c r="X23" s="65" t="s">
        <v>107</v>
      </c>
      <c r="Y23" s="65" t="s">
        <v>112</v>
      </c>
      <c r="Z23" s="65" t="s">
        <v>116</v>
      </c>
      <c r="AA23" s="67">
        <v>0.48</v>
      </c>
      <c r="AB23" s="68" t="s">
        <v>45</v>
      </c>
      <c r="AC23" s="66">
        <v>0.48</v>
      </c>
      <c r="AD23" s="68" t="s">
        <v>37</v>
      </c>
      <c r="AE23" s="66">
        <v>0.6</v>
      </c>
      <c r="AF23" s="69" t="s">
        <v>37</v>
      </c>
      <c r="AG23" s="65" t="s">
        <v>126</v>
      </c>
      <c r="AH23" s="59"/>
      <c r="AI23" s="64"/>
      <c r="AJ23" s="70"/>
      <c r="AK23" s="70"/>
      <c r="AL23" s="59"/>
      <c r="AM23" s="64"/>
    </row>
    <row r="24" spans="1:39" ht="111" customHeight="1" x14ac:dyDescent="0.2">
      <c r="A24" s="135"/>
      <c r="B24" s="130"/>
      <c r="C24" s="135"/>
      <c r="D24" s="135"/>
      <c r="E24" s="136"/>
      <c r="F24" s="136"/>
      <c r="G24" s="135"/>
      <c r="H24" s="135"/>
      <c r="I24" s="135"/>
      <c r="J24" s="135"/>
      <c r="K24" s="135"/>
      <c r="L24" s="135"/>
      <c r="M24" s="135"/>
      <c r="N24" s="135"/>
      <c r="O24" s="135"/>
      <c r="P24" s="135"/>
      <c r="Q24" s="135"/>
      <c r="R24" s="64">
        <v>2</v>
      </c>
      <c r="S24" s="103" t="s">
        <v>353</v>
      </c>
      <c r="T24" s="64" t="s">
        <v>35</v>
      </c>
      <c r="U24" s="65" t="s">
        <v>96</v>
      </c>
      <c r="V24" s="65" t="s">
        <v>104</v>
      </c>
      <c r="W24" s="66" t="s">
        <v>170</v>
      </c>
      <c r="X24" s="65" t="s">
        <v>107</v>
      </c>
      <c r="Y24" s="65" t="s">
        <v>112</v>
      </c>
      <c r="Z24" s="65" t="s">
        <v>116</v>
      </c>
      <c r="AA24" s="67">
        <v>0.28799999999999998</v>
      </c>
      <c r="AB24" s="68" t="s">
        <v>43</v>
      </c>
      <c r="AC24" s="66">
        <v>0.28799999999999998</v>
      </c>
      <c r="AD24" s="68" t="s">
        <v>37</v>
      </c>
      <c r="AE24" s="66">
        <v>0.6</v>
      </c>
      <c r="AF24" s="69" t="s">
        <v>37</v>
      </c>
      <c r="AG24" s="65" t="s">
        <v>126</v>
      </c>
      <c r="AH24" s="59"/>
      <c r="AI24" s="64"/>
      <c r="AJ24" s="70"/>
      <c r="AK24" s="70"/>
      <c r="AL24" s="59"/>
      <c r="AM24" s="64"/>
    </row>
    <row r="25" spans="1:39" ht="111" customHeight="1" x14ac:dyDescent="0.2">
      <c r="A25" s="135"/>
      <c r="B25" s="130"/>
      <c r="C25" s="135"/>
      <c r="D25" s="135"/>
      <c r="E25" s="136"/>
      <c r="F25" s="136"/>
      <c r="G25" s="135"/>
      <c r="H25" s="135"/>
      <c r="I25" s="135"/>
      <c r="J25" s="135"/>
      <c r="K25" s="135"/>
      <c r="L25" s="135"/>
      <c r="M25" s="135"/>
      <c r="N25" s="135"/>
      <c r="O25" s="135"/>
      <c r="P25" s="135"/>
      <c r="Q25" s="135"/>
      <c r="R25" s="64">
        <v>3</v>
      </c>
      <c r="S25" s="103" t="s">
        <v>354</v>
      </c>
      <c r="T25" s="64" t="s">
        <v>1</v>
      </c>
      <c r="U25" s="65" t="s">
        <v>100</v>
      </c>
      <c r="V25" s="65" t="s">
        <v>104</v>
      </c>
      <c r="W25" s="66" t="s">
        <v>238</v>
      </c>
      <c r="X25" s="65" t="s">
        <v>107</v>
      </c>
      <c r="Y25" s="65" t="s">
        <v>112</v>
      </c>
      <c r="Z25" s="65" t="s">
        <v>116</v>
      </c>
      <c r="AA25" s="67">
        <v>0.28799999999999998</v>
      </c>
      <c r="AB25" s="68" t="s">
        <v>43</v>
      </c>
      <c r="AC25" s="66">
        <v>0.28799999999999998</v>
      </c>
      <c r="AD25" s="68" t="s">
        <v>37</v>
      </c>
      <c r="AE25" s="66">
        <v>0.44999999999999996</v>
      </c>
      <c r="AF25" s="69" t="s">
        <v>37</v>
      </c>
      <c r="AG25" s="65" t="s">
        <v>121</v>
      </c>
      <c r="AH25" s="59"/>
      <c r="AI25" s="64"/>
      <c r="AJ25" s="70"/>
      <c r="AK25" s="70"/>
      <c r="AL25" s="59"/>
      <c r="AM25" s="64"/>
    </row>
    <row r="26" spans="1:39" ht="105" customHeight="1" x14ac:dyDescent="0.2">
      <c r="A26" s="129">
        <v>10</v>
      </c>
      <c r="B26" s="145" t="s">
        <v>406</v>
      </c>
      <c r="C26" s="145" t="s">
        <v>123</v>
      </c>
      <c r="D26" s="143" t="s">
        <v>128</v>
      </c>
      <c r="E26" s="143" t="s">
        <v>395</v>
      </c>
      <c r="F26" s="143" t="s">
        <v>396</v>
      </c>
      <c r="G26" s="143" t="s">
        <v>397</v>
      </c>
      <c r="H26" s="145" t="s">
        <v>398</v>
      </c>
      <c r="I26" s="129" t="s">
        <v>131</v>
      </c>
      <c r="J26" s="129" t="s">
        <v>135</v>
      </c>
      <c r="K26" s="186" t="s">
        <v>45</v>
      </c>
      <c r="L26" s="188">
        <v>0.6</v>
      </c>
      <c r="M26" s="188" t="s">
        <v>80</v>
      </c>
      <c r="N26" s="188" t="s">
        <v>80</v>
      </c>
      <c r="O26" s="126" t="s">
        <v>37</v>
      </c>
      <c r="P26" s="127">
        <v>0.6</v>
      </c>
      <c r="Q26" s="128" t="s">
        <v>37</v>
      </c>
      <c r="R26" s="64">
        <v>1</v>
      </c>
      <c r="S26" s="114" t="s">
        <v>399</v>
      </c>
      <c r="T26" s="64" t="s">
        <v>35</v>
      </c>
      <c r="U26" s="65" t="s">
        <v>96</v>
      </c>
      <c r="V26" s="65" t="s">
        <v>104</v>
      </c>
      <c r="W26" s="66">
        <v>0.4</v>
      </c>
      <c r="X26" s="65" t="s">
        <v>107</v>
      </c>
      <c r="Y26" s="65" t="s">
        <v>112</v>
      </c>
      <c r="Z26" s="65" t="s">
        <v>116</v>
      </c>
      <c r="AA26" s="67">
        <v>0.36</v>
      </c>
      <c r="AB26" s="115" t="s">
        <v>43</v>
      </c>
      <c r="AC26" s="115">
        <v>0.36</v>
      </c>
      <c r="AD26" s="68" t="s">
        <v>37</v>
      </c>
      <c r="AE26" s="66">
        <v>0.6</v>
      </c>
      <c r="AF26" s="69" t="s">
        <v>37</v>
      </c>
      <c r="AG26" s="65" t="s">
        <v>126</v>
      </c>
      <c r="AH26" s="117"/>
      <c r="AI26" s="117"/>
      <c r="AJ26" s="118"/>
      <c r="AK26" s="118"/>
      <c r="AL26" s="118"/>
      <c r="AM26" s="118"/>
    </row>
    <row r="27" spans="1:39" ht="80.25" customHeight="1" x14ac:dyDescent="0.3">
      <c r="A27" s="135"/>
      <c r="B27" s="146"/>
      <c r="C27" s="146"/>
      <c r="D27" s="143"/>
      <c r="E27" s="143"/>
      <c r="F27" s="143"/>
      <c r="G27" s="143"/>
      <c r="H27" s="146"/>
      <c r="I27" s="135"/>
      <c r="J27" s="135"/>
      <c r="K27" s="187"/>
      <c r="L27" s="189"/>
      <c r="M27" s="189"/>
      <c r="N27" s="189"/>
      <c r="O27" s="135"/>
      <c r="P27" s="135"/>
      <c r="Q27" s="135"/>
      <c r="R27" s="64">
        <v>2</v>
      </c>
      <c r="S27" s="114" t="s">
        <v>400</v>
      </c>
      <c r="T27" s="64" t="s">
        <v>401</v>
      </c>
      <c r="U27" s="65" t="s">
        <v>96</v>
      </c>
      <c r="V27" s="65" t="s">
        <v>104</v>
      </c>
      <c r="W27" s="66">
        <v>0.4</v>
      </c>
      <c r="X27" s="65" t="s">
        <v>107</v>
      </c>
      <c r="Y27" s="65" t="s">
        <v>112</v>
      </c>
      <c r="Z27" s="65" t="s">
        <v>116</v>
      </c>
      <c r="AA27" s="67">
        <v>0.216</v>
      </c>
      <c r="AB27" s="115" t="s">
        <v>43</v>
      </c>
      <c r="AC27" s="66">
        <v>0.22</v>
      </c>
      <c r="AD27" s="68" t="s">
        <v>37</v>
      </c>
      <c r="AE27" s="66">
        <v>0.6</v>
      </c>
      <c r="AF27" s="69" t="s">
        <v>37</v>
      </c>
      <c r="AG27" s="65" t="s">
        <v>121</v>
      </c>
      <c r="AH27" s="119"/>
      <c r="AI27" s="119"/>
      <c r="AJ27" s="118"/>
      <c r="AK27" s="118"/>
      <c r="AL27" s="118"/>
      <c r="AM27" s="118"/>
    </row>
    <row r="28" spans="1:39" ht="175.5" customHeight="1" x14ac:dyDescent="0.3">
      <c r="A28" s="64">
        <v>11</v>
      </c>
      <c r="B28" s="112" t="s">
        <v>406</v>
      </c>
      <c r="C28" s="112" t="s">
        <v>125</v>
      </c>
      <c r="D28" s="113" t="s">
        <v>128</v>
      </c>
      <c r="E28" s="113" t="s">
        <v>402</v>
      </c>
      <c r="F28" s="113" t="s">
        <v>403</v>
      </c>
      <c r="G28" s="113" t="s">
        <v>404</v>
      </c>
      <c r="H28" s="112" t="s">
        <v>398</v>
      </c>
      <c r="I28" s="64" t="s">
        <v>131</v>
      </c>
      <c r="J28" s="64" t="s">
        <v>137</v>
      </c>
      <c r="K28" s="61" t="s">
        <v>49</v>
      </c>
      <c r="L28" s="62">
        <v>0.6</v>
      </c>
      <c r="M28" s="116" t="s">
        <v>80</v>
      </c>
      <c r="N28" s="62" t="s">
        <v>80</v>
      </c>
      <c r="O28" s="61" t="s">
        <v>37</v>
      </c>
      <c r="P28" s="62">
        <v>0.6</v>
      </c>
      <c r="Q28" s="63" t="s">
        <v>36</v>
      </c>
      <c r="R28" s="64">
        <v>1</v>
      </c>
      <c r="S28" s="60" t="s">
        <v>405</v>
      </c>
      <c r="T28" s="64" t="s">
        <v>35</v>
      </c>
      <c r="U28" s="65" t="s">
        <v>96</v>
      </c>
      <c r="V28" s="65" t="s">
        <v>104</v>
      </c>
      <c r="W28" s="66" t="s">
        <v>170</v>
      </c>
      <c r="X28" s="65" t="s">
        <v>110</v>
      </c>
      <c r="Y28" s="65" t="s">
        <v>112</v>
      </c>
      <c r="Z28" s="65" t="s">
        <v>116</v>
      </c>
      <c r="AA28" s="67">
        <v>0.36</v>
      </c>
      <c r="AB28" s="68" t="s">
        <v>43</v>
      </c>
      <c r="AC28" s="66">
        <v>0.36</v>
      </c>
      <c r="AD28" s="68" t="s">
        <v>37</v>
      </c>
      <c r="AE28" s="66">
        <v>0.6</v>
      </c>
      <c r="AF28" s="69" t="s">
        <v>37</v>
      </c>
      <c r="AG28" s="65" t="s">
        <v>126</v>
      </c>
      <c r="AH28" s="119"/>
      <c r="AI28" s="119"/>
      <c r="AJ28" s="118"/>
      <c r="AK28" s="118"/>
      <c r="AL28" s="118"/>
      <c r="AM28" s="118"/>
    </row>
    <row r="29" spans="1:39" ht="122.1" customHeight="1" x14ac:dyDescent="0.2">
      <c r="A29" s="129">
        <v>12</v>
      </c>
      <c r="B29" s="141" t="s">
        <v>186</v>
      </c>
      <c r="C29" s="130" t="s">
        <v>125</v>
      </c>
      <c r="D29" s="130" t="s">
        <v>128</v>
      </c>
      <c r="E29" s="141" t="s">
        <v>150</v>
      </c>
      <c r="F29" s="141" t="s">
        <v>187</v>
      </c>
      <c r="G29" s="142" t="s">
        <v>263</v>
      </c>
      <c r="H29" s="130" t="s">
        <v>323</v>
      </c>
      <c r="I29" s="129" t="s">
        <v>130</v>
      </c>
      <c r="J29" s="129" t="s">
        <v>134</v>
      </c>
      <c r="K29" s="126" t="s">
        <v>45</v>
      </c>
      <c r="L29" s="127">
        <v>0.6</v>
      </c>
      <c r="M29" s="127" t="s">
        <v>80</v>
      </c>
      <c r="N29" s="127" t="s">
        <v>80</v>
      </c>
      <c r="O29" s="126" t="s">
        <v>37</v>
      </c>
      <c r="P29" s="127">
        <v>0.6</v>
      </c>
      <c r="Q29" s="128" t="s">
        <v>37</v>
      </c>
      <c r="R29" s="64">
        <v>1</v>
      </c>
      <c r="S29" s="107" t="s">
        <v>292</v>
      </c>
      <c r="T29" s="64" t="s">
        <v>35</v>
      </c>
      <c r="U29" s="65" t="s">
        <v>96</v>
      </c>
      <c r="V29" s="65" t="s">
        <v>104</v>
      </c>
      <c r="W29" s="66" t="s">
        <v>170</v>
      </c>
      <c r="X29" s="65" t="s">
        <v>110</v>
      </c>
      <c r="Y29" s="65" t="s">
        <v>112</v>
      </c>
      <c r="Z29" s="65" t="s">
        <v>116</v>
      </c>
      <c r="AA29" s="67">
        <v>0.36</v>
      </c>
      <c r="AB29" s="68" t="s">
        <v>43</v>
      </c>
      <c r="AC29" s="66">
        <v>0.36</v>
      </c>
      <c r="AD29" s="68" t="s">
        <v>37</v>
      </c>
      <c r="AE29" s="66">
        <v>0.6</v>
      </c>
      <c r="AF29" s="69" t="s">
        <v>37</v>
      </c>
      <c r="AG29" s="65" t="s">
        <v>121</v>
      </c>
      <c r="AH29" s="59"/>
      <c r="AI29" s="64"/>
      <c r="AJ29" s="70"/>
      <c r="AK29" s="70"/>
      <c r="AL29" s="59"/>
      <c r="AM29" s="64"/>
    </row>
    <row r="30" spans="1:39" ht="111" customHeight="1" x14ac:dyDescent="0.2">
      <c r="A30" s="135"/>
      <c r="B30" s="141"/>
      <c r="C30" s="135"/>
      <c r="D30" s="135"/>
      <c r="E30" s="141"/>
      <c r="F30" s="141"/>
      <c r="G30" s="144"/>
      <c r="H30" s="135"/>
      <c r="I30" s="135"/>
      <c r="J30" s="135"/>
      <c r="K30" s="135"/>
      <c r="L30" s="135"/>
      <c r="M30" s="135"/>
      <c r="N30" s="135"/>
      <c r="O30" s="135"/>
      <c r="P30" s="135"/>
      <c r="Q30" s="135"/>
      <c r="R30" s="64">
        <v>2</v>
      </c>
      <c r="S30" s="107" t="s">
        <v>293</v>
      </c>
      <c r="T30" s="64" t="s">
        <v>35</v>
      </c>
      <c r="U30" s="65" t="s">
        <v>96</v>
      </c>
      <c r="V30" s="65" t="s">
        <v>104</v>
      </c>
      <c r="W30" s="66" t="s">
        <v>170</v>
      </c>
      <c r="X30" s="65" t="s">
        <v>107</v>
      </c>
      <c r="Y30" s="65" t="s">
        <v>112</v>
      </c>
      <c r="Z30" s="65" t="s">
        <v>116</v>
      </c>
      <c r="AA30" s="67">
        <v>0.216</v>
      </c>
      <c r="AB30" s="68" t="s">
        <v>43</v>
      </c>
      <c r="AC30" s="66">
        <v>0.216</v>
      </c>
      <c r="AD30" s="68" t="s">
        <v>37</v>
      </c>
      <c r="AE30" s="66">
        <v>0.6</v>
      </c>
      <c r="AF30" s="69" t="s">
        <v>37</v>
      </c>
      <c r="AG30" s="65" t="s">
        <v>121</v>
      </c>
      <c r="AH30" s="59"/>
      <c r="AI30" s="64"/>
      <c r="AJ30" s="70"/>
      <c r="AK30" s="70"/>
      <c r="AL30" s="59"/>
      <c r="AM30" s="64"/>
    </row>
    <row r="31" spans="1:39" s="86" customFormat="1" ht="122.1" customHeight="1" x14ac:dyDescent="0.2">
      <c r="A31" s="137">
        <v>13</v>
      </c>
      <c r="B31" s="139" t="s">
        <v>186</v>
      </c>
      <c r="C31" s="139" t="s">
        <v>123</v>
      </c>
      <c r="D31" s="139" t="s">
        <v>128</v>
      </c>
      <c r="E31" s="139" t="s">
        <v>297</v>
      </c>
      <c r="F31" s="139" t="s">
        <v>295</v>
      </c>
      <c r="G31" s="139" t="s">
        <v>296</v>
      </c>
      <c r="H31" s="139" t="s">
        <v>323</v>
      </c>
      <c r="I31" s="137" t="s">
        <v>131</v>
      </c>
      <c r="J31" s="137" t="s">
        <v>134</v>
      </c>
      <c r="K31" s="134" t="s">
        <v>45</v>
      </c>
      <c r="L31" s="131">
        <v>0.6</v>
      </c>
      <c r="M31" s="131" t="s">
        <v>80</v>
      </c>
      <c r="N31" s="131" t="s">
        <v>80</v>
      </c>
      <c r="O31" s="134" t="s">
        <v>37</v>
      </c>
      <c r="P31" s="131">
        <v>0.6</v>
      </c>
      <c r="Q31" s="133" t="s">
        <v>37</v>
      </c>
      <c r="R31" s="73">
        <v>1</v>
      </c>
      <c r="S31" s="108" t="s">
        <v>294</v>
      </c>
      <c r="T31" s="73" t="s">
        <v>35</v>
      </c>
      <c r="U31" s="80" t="s">
        <v>96</v>
      </c>
      <c r="V31" s="80" t="s">
        <v>104</v>
      </c>
      <c r="W31" s="81" t="s">
        <v>170</v>
      </c>
      <c r="X31" s="80" t="s">
        <v>107</v>
      </c>
      <c r="Y31" s="80" t="s">
        <v>112</v>
      </c>
      <c r="Z31" s="80" t="s">
        <v>116</v>
      </c>
      <c r="AA31" s="82">
        <v>0.36</v>
      </c>
      <c r="AB31" s="83" t="s">
        <v>43</v>
      </c>
      <c r="AC31" s="81">
        <v>0.36</v>
      </c>
      <c r="AD31" s="83" t="s">
        <v>37</v>
      </c>
      <c r="AE31" s="81">
        <v>0.6</v>
      </c>
      <c r="AF31" s="84" t="s">
        <v>37</v>
      </c>
      <c r="AG31" s="80" t="s">
        <v>126</v>
      </c>
      <c r="AH31" s="74"/>
      <c r="AI31" s="73"/>
      <c r="AJ31" s="85"/>
      <c r="AK31" s="85"/>
      <c r="AL31" s="74"/>
      <c r="AM31" s="73"/>
    </row>
    <row r="32" spans="1:39" s="86" customFormat="1" ht="111" customHeight="1" x14ac:dyDescent="0.2">
      <c r="A32" s="132"/>
      <c r="B32" s="132"/>
      <c r="C32" s="132"/>
      <c r="D32" s="132"/>
      <c r="E32" s="132"/>
      <c r="F32" s="168"/>
      <c r="G32" s="132"/>
      <c r="H32" s="132"/>
      <c r="I32" s="132"/>
      <c r="J32" s="132"/>
      <c r="K32" s="132"/>
      <c r="L32" s="132"/>
      <c r="M32" s="132"/>
      <c r="N32" s="132"/>
      <c r="O32" s="132"/>
      <c r="P32" s="132"/>
      <c r="Q32" s="132"/>
      <c r="R32" s="73">
        <v>2</v>
      </c>
      <c r="S32" s="108" t="s">
        <v>298</v>
      </c>
      <c r="T32" s="73" t="s">
        <v>35</v>
      </c>
      <c r="U32" s="80" t="s">
        <v>96</v>
      </c>
      <c r="V32" s="80" t="s">
        <v>104</v>
      </c>
      <c r="W32" s="81" t="s">
        <v>170</v>
      </c>
      <c r="X32" s="80" t="s">
        <v>107</v>
      </c>
      <c r="Y32" s="80" t="s">
        <v>112</v>
      </c>
      <c r="Z32" s="80" t="s">
        <v>116</v>
      </c>
      <c r="AA32" s="82">
        <v>0.216</v>
      </c>
      <c r="AB32" s="83" t="s">
        <v>43</v>
      </c>
      <c r="AC32" s="81">
        <v>0.216</v>
      </c>
      <c r="AD32" s="83" t="s">
        <v>37</v>
      </c>
      <c r="AE32" s="81">
        <v>0.6</v>
      </c>
      <c r="AF32" s="84" t="s">
        <v>37</v>
      </c>
      <c r="AG32" s="80" t="s">
        <v>121</v>
      </c>
      <c r="AH32" s="74"/>
      <c r="AI32" s="73"/>
      <c r="AJ32" s="85"/>
      <c r="AK32" s="85"/>
      <c r="AL32" s="74"/>
      <c r="AM32" s="73"/>
    </row>
    <row r="33" spans="1:39" ht="111" customHeight="1" x14ac:dyDescent="0.2">
      <c r="A33" s="129">
        <v>14</v>
      </c>
      <c r="B33" s="136" t="s">
        <v>151</v>
      </c>
      <c r="C33" s="130" t="s">
        <v>123</v>
      </c>
      <c r="D33" s="130" t="s">
        <v>128</v>
      </c>
      <c r="E33" s="136" t="s">
        <v>188</v>
      </c>
      <c r="F33" s="136" t="s">
        <v>152</v>
      </c>
      <c r="G33" s="130" t="s">
        <v>264</v>
      </c>
      <c r="H33" s="130" t="s">
        <v>323</v>
      </c>
      <c r="I33" s="129" t="s">
        <v>131</v>
      </c>
      <c r="J33" s="129" t="s">
        <v>138</v>
      </c>
      <c r="K33" s="126" t="s">
        <v>43</v>
      </c>
      <c r="L33" s="127">
        <v>0.4</v>
      </c>
      <c r="M33" s="127" t="s">
        <v>80</v>
      </c>
      <c r="N33" s="127" t="s">
        <v>80</v>
      </c>
      <c r="O33" s="126" t="s">
        <v>37</v>
      </c>
      <c r="P33" s="127">
        <v>0.6</v>
      </c>
      <c r="Q33" s="128" t="s">
        <v>37</v>
      </c>
      <c r="R33" s="64">
        <v>1</v>
      </c>
      <c r="S33" s="103" t="s">
        <v>189</v>
      </c>
      <c r="T33" s="64" t="s">
        <v>35</v>
      </c>
      <c r="U33" s="65" t="s">
        <v>96</v>
      </c>
      <c r="V33" s="65" t="s">
        <v>104</v>
      </c>
      <c r="W33" s="66" t="s">
        <v>170</v>
      </c>
      <c r="X33" s="65" t="s">
        <v>107</v>
      </c>
      <c r="Y33" s="65" t="s">
        <v>112</v>
      </c>
      <c r="Z33" s="65" t="s">
        <v>116</v>
      </c>
      <c r="AA33" s="67">
        <v>0.24</v>
      </c>
      <c r="AB33" s="68" t="s">
        <v>43</v>
      </c>
      <c r="AC33" s="66">
        <v>0.24</v>
      </c>
      <c r="AD33" s="68" t="s">
        <v>37</v>
      </c>
      <c r="AE33" s="66">
        <v>0.6</v>
      </c>
      <c r="AF33" s="69" t="s">
        <v>37</v>
      </c>
      <c r="AG33" s="65" t="s">
        <v>126</v>
      </c>
      <c r="AH33" s="59"/>
      <c r="AI33" s="64"/>
      <c r="AJ33" s="70"/>
      <c r="AK33" s="70"/>
      <c r="AL33" s="59"/>
      <c r="AM33" s="64"/>
    </row>
    <row r="34" spans="1:39" ht="111" customHeight="1" x14ac:dyDescent="0.2">
      <c r="A34" s="135"/>
      <c r="B34" s="136"/>
      <c r="C34" s="135"/>
      <c r="D34" s="135"/>
      <c r="E34" s="136"/>
      <c r="F34" s="136"/>
      <c r="G34" s="135"/>
      <c r="H34" s="135"/>
      <c r="I34" s="135"/>
      <c r="J34" s="135"/>
      <c r="K34" s="135"/>
      <c r="L34" s="135"/>
      <c r="M34" s="135"/>
      <c r="N34" s="135"/>
      <c r="O34" s="135"/>
      <c r="P34" s="135"/>
      <c r="Q34" s="135"/>
      <c r="R34" s="64">
        <v>2</v>
      </c>
      <c r="S34" s="103" t="s">
        <v>190</v>
      </c>
      <c r="T34" s="64" t="s">
        <v>35</v>
      </c>
      <c r="U34" s="65" t="s">
        <v>96</v>
      </c>
      <c r="V34" s="65" t="s">
        <v>104</v>
      </c>
      <c r="W34" s="66" t="s">
        <v>170</v>
      </c>
      <c r="X34" s="65" t="s">
        <v>107</v>
      </c>
      <c r="Y34" s="65" t="s">
        <v>112</v>
      </c>
      <c r="Z34" s="65" t="s">
        <v>116</v>
      </c>
      <c r="AA34" s="67">
        <v>0.14399999999999999</v>
      </c>
      <c r="AB34" s="68" t="s">
        <v>41</v>
      </c>
      <c r="AC34" s="66">
        <v>0.14399999999999999</v>
      </c>
      <c r="AD34" s="68" t="s">
        <v>37</v>
      </c>
      <c r="AE34" s="66">
        <v>0.6</v>
      </c>
      <c r="AF34" s="69" t="s">
        <v>37</v>
      </c>
      <c r="AG34" s="65" t="s">
        <v>121</v>
      </c>
      <c r="AH34" s="59"/>
      <c r="AI34" s="64"/>
      <c r="AJ34" s="70"/>
      <c r="AK34" s="70"/>
      <c r="AL34" s="59"/>
      <c r="AM34" s="64"/>
    </row>
    <row r="35" spans="1:39" ht="111" customHeight="1" x14ac:dyDescent="0.2">
      <c r="A35" s="129">
        <v>15</v>
      </c>
      <c r="B35" s="130" t="s">
        <v>151</v>
      </c>
      <c r="C35" s="130" t="s">
        <v>125</v>
      </c>
      <c r="D35" s="130" t="s">
        <v>128</v>
      </c>
      <c r="E35" s="130" t="s">
        <v>153</v>
      </c>
      <c r="F35" s="130" t="s">
        <v>355</v>
      </c>
      <c r="G35" s="130" t="s">
        <v>356</v>
      </c>
      <c r="H35" s="130" t="s">
        <v>323</v>
      </c>
      <c r="I35" s="129" t="s">
        <v>131</v>
      </c>
      <c r="J35" s="129" t="s">
        <v>138</v>
      </c>
      <c r="K35" s="126" t="s">
        <v>43</v>
      </c>
      <c r="L35" s="127">
        <v>0.4</v>
      </c>
      <c r="M35" s="127" t="s">
        <v>81</v>
      </c>
      <c r="N35" s="127" t="s">
        <v>81</v>
      </c>
      <c r="O35" s="126" t="s">
        <v>65</v>
      </c>
      <c r="P35" s="127">
        <v>0.8</v>
      </c>
      <c r="Q35" s="128" t="s">
        <v>36</v>
      </c>
      <c r="R35" s="64">
        <v>1</v>
      </c>
      <c r="S35" s="104" t="s">
        <v>357</v>
      </c>
      <c r="T35" s="64" t="s">
        <v>35</v>
      </c>
      <c r="U35" s="65" t="s">
        <v>96</v>
      </c>
      <c r="V35" s="65" t="s">
        <v>104</v>
      </c>
      <c r="W35" s="66" t="s">
        <v>170</v>
      </c>
      <c r="X35" s="65" t="s">
        <v>107</v>
      </c>
      <c r="Y35" s="65" t="s">
        <v>112</v>
      </c>
      <c r="Z35" s="65" t="s">
        <v>116</v>
      </c>
      <c r="AA35" s="67">
        <v>0.24</v>
      </c>
      <c r="AB35" s="68" t="s">
        <v>43</v>
      </c>
      <c r="AC35" s="66">
        <v>0.24</v>
      </c>
      <c r="AD35" s="68" t="s">
        <v>65</v>
      </c>
      <c r="AE35" s="66">
        <v>0.8</v>
      </c>
      <c r="AF35" s="69" t="s">
        <v>36</v>
      </c>
      <c r="AG35" s="65" t="s">
        <v>124</v>
      </c>
      <c r="AH35" s="59"/>
      <c r="AI35" s="64"/>
      <c r="AJ35" s="70"/>
      <c r="AK35" s="70"/>
      <c r="AL35" s="59"/>
      <c r="AM35" s="64"/>
    </row>
    <row r="36" spans="1:39" ht="111" customHeight="1" x14ac:dyDescent="0.2">
      <c r="A36" s="135"/>
      <c r="B36" s="135"/>
      <c r="C36" s="135"/>
      <c r="D36" s="135"/>
      <c r="E36" s="135"/>
      <c r="F36" s="135"/>
      <c r="G36" s="135"/>
      <c r="H36" s="135"/>
      <c r="I36" s="135"/>
      <c r="J36" s="135"/>
      <c r="K36" s="135"/>
      <c r="L36" s="135"/>
      <c r="M36" s="135"/>
      <c r="N36" s="135"/>
      <c r="O36" s="135"/>
      <c r="P36" s="135"/>
      <c r="Q36" s="135"/>
      <c r="R36" s="64">
        <v>2</v>
      </c>
      <c r="S36" s="104" t="s">
        <v>191</v>
      </c>
      <c r="T36" s="64" t="s">
        <v>35</v>
      </c>
      <c r="U36" s="65" t="s">
        <v>96</v>
      </c>
      <c r="V36" s="65" t="s">
        <v>104</v>
      </c>
      <c r="W36" s="66" t="s">
        <v>170</v>
      </c>
      <c r="X36" s="65" t="s">
        <v>107</v>
      </c>
      <c r="Y36" s="65" t="s">
        <v>112</v>
      </c>
      <c r="Z36" s="65" t="s">
        <v>116</v>
      </c>
      <c r="AA36" s="67">
        <v>0.14399999999999999</v>
      </c>
      <c r="AB36" s="68" t="s">
        <v>41</v>
      </c>
      <c r="AC36" s="66">
        <v>0.14399999999999999</v>
      </c>
      <c r="AD36" s="68" t="s">
        <v>65</v>
      </c>
      <c r="AE36" s="66">
        <v>0.8</v>
      </c>
      <c r="AF36" s="69" t="s">
        <v>36</v>
      </c>
      <c r="AG36" s="65" t="s">
        <v>124</v>
      </c>
      <c r="AH36" s="59"/>
      <c r="AI36" s="64"/>
      <c r="AJ36" s="70"/>
      <c r="AK36" s="70"/>
      <c r="AL36" s="59"/>
      <c r="AM36" s="64"/>
    </row>
    <row r="37" spans="1:39" ht="111" customHeight="1" x14ac:dyDescent="0.2">
      <c r="A37" s="135"/>
      <c r="B37" s="135"/>
      <c r="C37" s="135"/>
      <c r="D37" s="135"/>
      <c r="E37" s="135"/>
      <c r="F37" s="135"/>
      <c r="G37" s="135"/>
      <c r="H37" s="135"/>
      <c r="I37" s="135"/>
      <c r="J37" s="135"/>
      <c r="K37" s="135"/>
      <c r="L37" s="135"/>
      <c r="M37" s="135"/>
      <c r="N37" s="135"/>
      <c r="O37" s="135"/>
      <c r="P37" s="135"/>
      <c r="Q37" s="135"/>
      <c r="R37" s="64">
        <v>3</v>
      </c>
      <c r="S37" s="104" t="s">
        <v>358</v>
      </c>
      <c r="T37" s="64" t="s">
        <v>1</v>
      </c>
      <c r="U37" s="65" t="s">
        <v>100</v>
      </c>
      <c r="V37" s="65" t="s">
        <v>104</v>
      </c>
      <c r="W37" s="66" t="s">
        <v>238</v>
      </c>
      <c r="X37" s="65" t="s">
        <v>107</v>
      </c>
      <c r="Y37" s="65" t="s">
        <v>112</v>
      </c>
      <c r="Z37" s="65" t="s">
        <v>116</v>
      </c>
      <c r="AA37" s="67">
        <v>0.14399999999999999</v>
      </c>
      <c r="AB37" s="68" t="s">
        <v>41</v>
      </c>
      <c r="AC37" s="66">
        <v>0.14399999999999999</v>
      </c>
      <c r="AD37" s="68" t="s">
        <v>37</v>
      </c>
      <c r="AE37" s="66">
        <v>0.44999999999999996</v>
      </c>
      <c r="AF37" s="69" t="s">
        <v>37</v>
      </c>
      <c r="AG37" s="65" t="s">
        <v>121</v>
      </c>
      <c r="AH37" s="59"/>
      <c r="AI37" s="64"/>
      <c r="AJ37" s="70"/>
      <c r="AK37" s="70"/>
      <c r="AL37" s="59"/>
      <c r="AM37" s="64"/>
    </row>
    <row r="38" spans="1:39" ht="111" customHeight="1" x14ac:dyDescent="0.2">
      <c r="A38" s="129">
        <v>16</v>
      </c>
      <c r="B38" s="130" t="s">
        <v>151</v>
      </c>
      <c r="C38" s="130" t="s">
        <v>123</v>
      </c>
      <c r="D38" s="130" t="s">
        <v>128</v>
      </c>
      <c r="E38" s="169" t="s">
        <v>154</v>
      </c>
      <c r="F38" s="169" t="s">
        <v>155</v>
      </c>
      <c r="G38" s="130" t="s">
        <v>265</v>
      </c>
      <c r="H38" s="130" t="s">
        <v>323</v>
      </c>
      <c r="I38" s="129" t="s">
        <v>131</v>
      </c>
      <c r="J38" s="129" t="s">
        <v>138</v>
      </c>
      <c r="K38" s="126" t="s">
        <v>43</v>
      </c>
      <c r="L38" s="127">
        <v>0.4</v>
      </c>
      <c r="M38" s="127" t="s">
        <v>80</v>
      </c>
      <c r="N38" s="127" t="s">
        <v>80</v>
      </c>
      <c r="O38" s="126" t="s">
        <v>37</v>
      </c>
      <c r="P38" s="127">
        <v>0.6</v>
      </c>
      <c r="Q38" s="128" t="s">
        <v>37</v>
      </c>
      <c r="R38" s="64">
        <v>1</v>
      </c>
      <c r="S38" s="104" t="s">
        <v>359</v>
      </c>
      <c r="T38" s="64" t="s">
        <v>35</v>
      </c>
      <c r="U38" s="65" t="s">
        <v>96</v>
      </c>
      <c r="V38" s="65" t="s">
        <v>104</v>
      </c>
      <c r="W38" s="66" t="s">
        <v>170</v>
      </c>
      <c r="X38" s="65" t="s">
        <v>107</v>
      </c>
      <c r="Y38" s="65" t="s">
        <v>112</v>
      </c>
      <c r="Z38" s="65" t="s">
        <v>116</v>
      </c>
      <c r="AA38" s="67">
        <v>0.24</v>
      </c>
      <c r="AB38" s="68" t="s">
        <v>43</v>
      </c>
      <c r="AC38" s="66">
        <v>0.24</v>
      </c>
      <c r="AD38" s="68" t="s">
        <v>37</v>
      </c>
      <c r="AE38" s="66">
        <v>0.6</v>
      </c>
      <c r="AF38" s="69" t="s">
        <v>37</v>
      </c>
      <c r="AG38" s="65" t="s">
        <v>126</v>
      </c>
      <c r="AH38" s="59"/>
      <c r="AI38" s="64"/>
      <c r="AJ38" s="70"/>
      <c r="AK38" s="70"/>
      <c r="AL38" s="59"/>
      <c r="AM38" s="64"/>
    </row>
    <row r="39" spans="1:39" ht="111" customHeight="1" x14ac:dyDescent="0.2">
      <c r="A39" s="135"/>
      <c r="B39" s="135"/>
      <c r="C39" s="135"/>
      <c r="D39" s="135"/>
      <c r="E39" s="170"/>
      <c r="F39" s="170"/>
      <c r="G39" s="135"/>
      <c r="H39" s="135"/>
      <c r="I39" s="135"/>
      <c r="J39" s="135"/>
      <c r="K39" s="135"/>
      <c r="L39" s="135"/>
      <c r="M39" s="135"/>
      <c r="N39" s="135"/>
      <c r="O39" s="135"/>
      <c r="P39" s="135"/>
      <c r="Q39" s="135"/>
      <c r="R39" s="64">
        <v>2</v>
      </c>
      <c r="S39" s="104" t="s">
        <v>192</v>
      </c>
      <c r="T39" s="64" t="s">
        <v>35</v>
      </c>
      <c r="U39" s="65" t="s">
        <v>98</v>
      </c>
      <c r="V39" s="65" t="s">
        <v>104</v>
      </c>
      <c r="W39" s="66" t="s">
        <v>231</v>
      </c>
      <c r="X39" s="65" t="s">
        <v>107</v>
      </c>
      <c r="Y39" s="65" t="s">
        <v>112</v>
      </c>
      <c r="Z39" s="65" t="s">
        <v>116</v>
      </c>
      <c r="AA39" s="67">
        <v>0.16799999999999998</v>
      </c>
      <c r="AB39" s="68" t="s">
        <v>41</v>
      </c>
      <c r="AC39" s="66">
        <v>0.16799999999999998</v>
      </c>
      <c r="AD39" s="68" t="s">
        <v>37</v>
      </c>
      <c r="AE39" s="66">
        <v>0.6</v>
      </c>
      <c r="AF39" s="69" t="s">
        <v>37</v>
      </c>
      <c r="AG39" s="65" t="s">
        <v>124</v>
      </c>
      <c r="AH39" s="59"/>
      <c r="AI39" s="64"/>
      <c r="AJ39" s="70"/>
      <c r="AK39" s="70"/>
      <c r="AL39" s="59"/>
      <c r="AM39" s="64"/>
    </row>
    <row r="40" spans="1:39" ht="111" customHeight="1" x14ac:dyDescent="0.2">
      <c r="A40" s="135"/>
      <c r="B40" s="135"/>
      <c r="C40" s="135"/>
      <c r="D40" s="135"/>
      <c r="E40" s="170"/>
      <c r="F40" s="170"/>
      <c r="G40" s="135"/>
      <c r="H40" s="135"/>
      <c r="I40" s="135"/>
      <c r="J40" s="135"/>
      <c r="K40" s="135"/>
      <c r="L40" s="135"/>
      <c r="M40" s="135"/>
      <c r="N40" s="135"/>
      <c r="O40" s="135"/>
      <c r="P40" s="135"/>
      <c r="Q40" s="135"/>
      <c r="R40" s="64">
        <v>3</v>
      </c>
      <c r="S40" s="104" t="s">
        <v>193</v>
      </c>
      <c r="T40" s="64" t="s">
        <v>1</v>
      </c>
      <c r="U40" s="65" t="s">
        <v>100</v>
      </c>
      <c r="V40" s="65" t="s">
        <v>104</v>
      </c>
      <c r="W40" s="66" t="s">
        <v>238</v>
      </c>
      <c r="X40" s="65" t="s">
        <v>107</v>
      </c>
      <c r="Y40" s="65" t="s">
        <v>112</v>
      </c>
      <c r="Z40" s="65" t="s">
        <v>116</v>
      </c>
      <c r="AA40" s="67">
        <v>0.16799999999999998</v>
      </c>
      <c r="AB40" s="68" t="s">
        <v>41</v>
      </c>
      <c r="AC40" s="66">
        <v>0.16799999999999998</v>
      </c>
      <c r="AD40" s="68" t="s">
        <v>37</v>
      </c>
      <c r="AE40" s="66">
        <v>0.44999999999999996</v>
      </c>
      <c r="AF40" s="69" t="s">
        <v>37</v>
      </c>
      <c r="AG40" s="65" t="s">
        <v>121</v>
      </c>
      <c r="AH40" s="59"/>
      <c r="AI40" s="59"/>
      <c r="AJ40" s="70"/>
      <c r="AK40" s="70"/>
      <c r="AL40" s="59"/>
      <c r="AM40" s="64"/>
    </row>
    <row r="41" spans="1:39" ht="111" customHeight="1" x14ac:dyDescent="0.2">
      <c r="A41" s="129">
        <v>17</v>
      </c>
      <c r="B41" s="130" t="s">
        <v>151</v>
      </c>
      <c r="C41" s="130" t="s">
        <v>123</v>
      </c>
      <c r="D41" s="130" t="s">
        <v>128</v>
      </c>
      <c r="E41" s="130" t="s">
        <v>194</v>
      </c>
      <c r="F41" s="130" t="s">
        <v>195</v>
      </c>
      <c r="G41" s="130" t="s">
        <v>266</v>
      </c>
      <c r="H41" s="130" t="s">
        <v>323</v>
      </c>
      <c r="I41" s="129" t="s">
        <v>131</v>
      </c>
      <c r="J41" s="129" t="s">
        <v>138</v>
      </c>
      <c r="K41" s="126" t="s">
        <v>43</v>
      </c>
      <c r="L41" s="127">
        <v>0.4</v>
      </c>
      <c r="M41" s="127" t="s">
        <v>80</v>
      </c>
      <c r="N41" s="127" t="s">
        <v>80</v>
      </c>
      <c r="O41" s="126" t="s">
        <v>37</v>
      </c>
      <c r="P41" s="127">
        <v>0.6</v>
      </c>
      <c r="Q41" s="128" t="s">
        <v>37</v>
      </c>
      <c r="R41" s="64">
        <v>1</v>
      </c>
      <c r="S41" s="104" t="s">
        <v>360</v>
      </c>
      <c r="T41" s="64" t="s">
        <v>35</v>
      </c>
      <c r="U41" s="65" t="s">
        <v>96</v>
      </c>
      <c r="V41" s="65" t="s">
        <v>104</v>
      </c>
      <c r="W41" s="66" t="s">
        <v>170</v>
      </c>
      <c r="X41" s="65" t="s">
        <v>107</v>
      </c>
      <c r="Y41" s="65" t="s">
        <v>112</v>
      </c>
      <c r="Z41" s="65" t="s">
        <v>116</v>
      </c>
      <c r="AA41" s="67">
        <v>0.24</v>
      </c>
      <c r="AB41" s="68" t="s">
        <v>43</v>
      </c>
      <c r="AC41" s="66">
        <v>0.24</v>
      </c>
      <c r="AD41" s="68" t="s">
        <v>37</v>
      </c>
      <c r="AE41" s="66">
        <v>0.6</v>
      </c>
      <c r="AF41" s="69" t="s">
        <v>37</v>
      </c>
      <c r="AG41" s="65" t="s">
        <v>126</v>
      </c>
      <c r="AH41" s="59"/>
      <c r="AI41" s="64"/>
      <c r="AJ41" s="70"/>
      <c r="AK41" s="70"/>
      <c r="AL41" s="59"/>
      <c r="AM41" s="64"/>
    </row>
    <row r="42" spans="1:39" ht="111" customHeight="1" x14ac:dyDescent="0.2">
      <c r="A42" s="135"/>
      <c r="B42" s="135"/>
      <c r="C42" s="135"/>
      <c r="D42" s="135"/>
      <c r="E42" s="135"/>
      <c r="F42" s="135"/>
      <c r="G42" s="135"/>
      <c r="H42" s="135"/>
      <c r="I42" s="135"/>
      <c r="J42" s="135"/>
      <c r="K42" s="135"/>
      <c r="L42" s="135"/>
      <c r="M42" s="135"/>
      <c r="N42" s="135"/>
      <c r="O42" s="135"/>
      <c r="P42" s="135"/>
      <c r="Q42" s="135"/>
      <c r="R42" s="64">
        <v>2</v>
      </c>
      <c r="S42" s="104" t="s">
        <v>361</v>
      </c>
      <c r="T42" s="64" t="s">
        <v>35</v>
      </c>
      <c r="U42" s="65" t="s">
        <v>96</v>
      </c>
      <c r="V42" s="65" t="s">
        <v>104</v>
      </c>
      <c r="W42" s="66" t="s">
        <v>170</v>
      </c>
      <c r="X42" s="65" t="s">
        <v>107</v>
      </c>
      <c r="Y42" s="65" t="s">
        <v>112</v>
      </c>
      <c r="Z42" s="65" t="s">
        <v>116</v>
      </c>
      <c r="AA42" s="67">
        <v>0.14399999999999999</v>
      </c>
      <c r="AB42" s="68" t="s">
        <v>41</v>
      </c>
      <c r="AC42" s="66">
        <v>0.14399999999999999</v>
      </c>
      <c r="AD42" s="68" t="s">
        <v>37</v>
      </c>
      <c r="AE42" s="66">
        <v>0.6</v>
      </c>
      <c r="AF42" s="69" t="s">
        <v>37</v>
      </c>
      <c r="AG42" s="65" t="s">
        <v>126</v>
      </c>
      <c r="AH42" s="59"/>
      <c r="AI42" s="64"/>
      <c r="AJ42" s="70"/>
      <c r="AK42" s="70"/>
      <c r="AL42" s="59"/>
      <c r="AM42" s="64"/>
    </row>
    <row r="43" spans="1:39" ht="111" customHeight="1" x14ac:dyDescent="0.2">
      <c r="A43" s="135"/>
      <c r="B43" s="135"/>
      <c r="C43" s="135"/>
      <c r="D43" s="135"/>
      <c r="E43" s="135"/>
      <c r="F43" s="135"/>
      <c r="G43" s="135"/>
      <c r="H43" s="135"/>
      <c r="I43" s="135"/>
      <c r="J43" s="135"/>
      <c r="K43" s="135"/>
      <c r="L43" s="135"/>
      <c r="M43" s="135"/>
      <c r="N43" s="135"/>
      <c r="O43" s="135"/>
      <c r="P43" s="135"/>
      <c r="Q43" s="135"/>
      <c r="R43" s="64">
        <v>3</v>
      </c>
      <c r="S43" s="104" t="s">
        <v>362</v>
      </c>
      <c r="T43" s="64" t="s">
        <v>35</v>
      </c>
      <c r="U43" s="65" t="s">
        <v>96</v>
      </c>
      <c r="V43" s="65" t="s">
        <v>104</v>
      </c>
      <c r="W43" s="66" t="s">
        <v>170</v>
      </c>
      <c r="X43" s="65" t="s">
        <v>107</v>
      </c>
      <c r="Y43" s="65" t="s">
        <v>112</v>
      </c>
      <c r="Z43" s="65" t="s">
        <v>116</v>
      </c>
      <c r="AA43" s="67">
        <v>8.6399999999999991E-2</v>
      </c>
      <c r="AB43" s="68" t="s">
        <v>41</v>
      </c>
      <c r="AC43" s="66">
        <v>8.6399999999999991E-2</v>
      </c>
      <c r="AD43" s="68" t="s">
        <v>37</v>
      </c>
      <c r="AE43" s="66">
        <v>0.6</v>
      </c>
      <c r="AF43" s="69" t="s">
        <v>37</v>
      </c>
      <c r="AG43" s="65" t="s">
        <v>121</v>
      </c>
      <c r="AH43" s="59"/>
      <c r="AI43" s="64"/>
      <c r="AJ43" s="70"/>
      <c r="AK43" s="70"/>
      <c r="AL43" s="59"/>
      <c r="AM43" s="64"/>
    </row>
    <row r="44" spans="1:39" ht="111" customHeight="1" x14ac:dyDescent="0.2">
      <c r="A44" s="129">
        <v>18</v>
      </c>
      <c r="B44" s="130" t="s">
        <v>196</v>
      </c>
      <c r="C44" s="130" t="s">
        <v>123</v>
      </c>
      <c r="D44" s="130" t="s">
        <v>128</v>
      </c>
      <c r="E44" s="136" t="s">
        <v>156</v>
      </c>
      <c r="F44" s="136" t="s">
        <v>157</v>
      </c>
      <c r="G44" s="130" t="s">
        <v>267</v>
      </c>
      <c r="H44" s="130" t="s">
        <v>323</v>
      </c>
      <c r="I44" s="129" t="s">
        <v>130</v>
      </c>
      <c r="J44" s="129" t="s">
        <v>135</v>
      </c>
      <c r="K44" s="126" t="s">
        <v>45</v>
      </c>
      <c r="L44" s="127">
        <v>0.6</v>
      </c>
      <c r="M44" s="166" t="s">
        <v>80</v>
      </c>
      <c r="N44" s="127" t="s">
        <v>332</v>
      </c>
      <c r="O44" s="126" t="s">
        <v>37</v>
      </c>
      <c r="P44" s="127">
        <v>0.8</v>
      </c>
      <c r="Q44" s="128" t="s">
        <v>37</v>
      </c>
      <c r="R44" s="64">
        <v>1</v>
      </c>
      <c r="S44" s="105" t="s">
        <v>197</v>
      </c>
      <c r="T44" s="64" t="s">
        <v>35</v>
      </c>
      <c r="U44" s="65" t="s">
        <v>96</v>
      </c>
      <c r="V44" s="65" t="s">
        <v>104</v>
      </c>
      <c r="W44" s="66" t="s">
        <v>170</v>
      </c>
      <c r="X44" s="65" t="s">
        <v>107</v>
      </c>
      <c r="Y44" s="65" t="s">
        <v>112</v>
      </c>
      <c r="Z44" s="65" t="s">
        <v>116</v>
      </c>
      <c r="AA44" s="67">
        <v>0.36</v>
      </c>
      <c r="AB44" s="68" t="s">
        <v>43</v>
      </c>
      <c r="AC44" s="66">
        <v>0.36</v>
      </c>
      <c r="AD44" s="68" t="s">
        <v>37</v>
      </c>
      <c r="AE44" s="66">
        <v>0.6</v>
      </c>
      <c r="AF44" s="69" t="s">
        <v>37</v>
      </c>
      <c r="AG44" s="65" t="s">
        <v>126</v>
      </c>
      <c r="AH44" s="59"/>
      <c r="AI44" s="64"/>
      <c r="AJ44" s="70"/>
      <c r="AK44" s="70"/>
      <c r="AL44" s="59"/>
      <c r="AM44" s="64"/>
    </row>
    <row r="45" spans="1:39" ht="111" customHeight="1" x14ac:dyDescent="0.2">
      <c r="A45" s="135"/>
      <c r="B45" s="135"/>
      <c r="C45" s="135"/>
      <c r="D45" s="135"/>
      <c r="E45" s="136"/>
      <c r="F45" s="136"/>
      <c r="G45" s="135"/>
      <c r="H45" s="135"/>
      <c r="I45" s="135"/>
      <c r="J45" s="135"/>
      <c r="K45" s="135"/>
      <c r="L45" s="135"/>
      <c r="M45" s="167"/>
      <c r="N45" s="135"/>
      <c r="O45" s="135"/>
      <c r="P45" s="135"/>
      <c r="Q45" s="135"/>
      <c r="R45" s="64">
        <v>2</v>
      </c>
      <c r="S45" s="105" t="s">
        <v>363</v>
      </c>
      <c r="T45" s="64" t="s">
        <v>35</v>
      </c>
      <c r="U45" s="65" t="s">
        <v>96</v>
      </c>
      <c r="V45" s="65" t="s">
        <v>104</v>
      </c>
      <c r="W45" s="66" t="s">
        <v>170</v>
      </c>
      <c r="X45" s="65" t="s">
        <v>107</v>
      </c>
      <c r="Y45" s="65" t="s">
        <v>112</v>
      </c>
      <c r="Z45" s="65" t="s">
        <v>116</v>
      </c>
      <c r="AA45" s="67">
        <v>0.216</v>
      </c>
      <c r="AB45" s="68" t="s">
        <v>43</v>
      </c>
      <c r="AC45" s="66">
        <v>0.216</v>
      </c>
      <c r="AD45" s="68" t="s">
        <v>37</v>
      </c>
      <c r="AE45" s="66">
        <v>0.6</v>
      </c>
      <c r="AF45" s="69" t="s">
        <v>37</v>
      </c>
      <c r="AG45" s="65" t="s">
        <v>121</v>
      </c>
      <c r="AH45" s="59"/>
      <c r="AI45" s="64"/>
      <c r="AJ45" s="70"/>
      <c r="AK45" s="70"/>
      <c r="AL45" s="59"/>
      <c r="AM45" s="64"/>
    </row>
    <row r="46" spans="1:39" ht="111" customHeight="1" x14ac:dyDescent="0.2">
      <c r="A46" s="129">
        <v>19</v>
      </c>
      <c r="B46" s="130" t="s">
        <v>196</v>
      </c>
      <c r="C46" s="130" t="s">
        <v>123</v>
      </c>
      <c r="D46" s="130" t="s">
        <v>128</v>
      </c>
      <c r="E46" s="130" t="s">
        <v>158</v>
      </c>
      <c r="F46" s="130" t="s">
        <v>159</v>
      </c>
      <c r="G46" s="130" t="s">
        <v>268</v>
      </c>
      <c r="H46" s="130" t="s">
        <v>323</v>
      </c>
      <c r="I46" s="129" t="s">
        <v>131</v>
      </c>
      <c r="J46" s="129" t="s">
        <v>138</v>
      </c>
      <c r="K46" s="126" t="s">
        <v>43</v>
      </c>
      <c r="L46" s="127">
        <v>0.4</v>
      </c>
      <c r="M46" s="127" t="s">
        <v>80</v>
      </c>
      <c r="N46" s="127" t="s">
        <v>80</v>
      </c>
      <c r="O46" s="126" t="s">
        <v>37</v>
      </c>
      <c r="P46" s="127">
        <v>0.6</v>
      </c>
      <c r="Q46" s="128" t="s">
        <v>37</v>
      </c>
      <c r="R46" s="64">
        <v>1</v>
      </c>
      <c r="S46" s="105" t="s">
        <v>394</v>
      </c>
      <c r="T46" s="64" t="s">
        <v>35</v>
      </c>
      <c r="U46" s="65" t="s">
        <v>96</v>
      </c>
      <c r="V46" s="65" t="s">
        <v>104</v>
      </c>
      <c r="W46" s="66" t="s">
        <v>170</v>
      </c>
      <c r="X46" s="65" t="s">
        <v>107</v>
      </c>
      <c r="Y46" s="65" t="s">
        <v>112</v>
      </c>
      <c r="Z46" s="65" t="s">
        <v>116</v>
      </c>
      <c r="AA46" s="67">
        <v>0.24</v>
      </c>
      <c r="AB46" s="68" t="s">
        <v>43</v>
      </c>
      <c r="AC46" s="66">
        <v>0.24</v>
      </c>
      <c r="AD46" s="68" t="s">
        <v>37</v>
      </c>
      <c r="AE46" s="66">
        <v>0.6</v>
      </c>
      <c r="AF46" s="69" t="s">
        <v>37</v>
      </c>
      <c r="AG46" s="65" t="s">
        <v>126</v>
      </c>
      <c r="AH46" s="59"/>
      <c r="AI46" s="64"/>
      <c r="AJ46" s="70"/>
      <c r="AK46" s="70"/>
      <c r="AL46" s="59"/>
      <c r="AM46" s="64"/>
    </row>
    <row r="47" spans="1:39" ht="111" customHeight="1" x14ac:dyDescent="0.2">
      <c r="A47" s="135"/>
      <c r="B47" s="135"/>
      <c r="C47" s="135"/>
      <c r="D47" s="135"/>
      <c r="E47" s="135"/>
      <c r="F47" s="135"/>
      <c r="G47" s="135"/>
      <c r="H47" s="135"/>
      <c r="I47" s="135"/>
      <c r="J47" s="135"/>
      <c r="K47" s="135"/>
      <c r="L47" s="135"/>
      <c r="M47" s="135"/>
      <c r="N47" s="135"/>
      <c r="O47" s="135"/>
      <c r="P47" s="135"/>
      <c r="Q47" s="135"/>
      <c r="R47" s="64">
        <v>2</v>
      </c>
      <c r="S47" s="105" t="s">
        <v>198</v>
      </c>
      <c r="T47" s="64" t="s">
        <v>35</v>
      </c>
      <c r="U47" s="65" t="s">
        <v>96</v>
      </c>
      <c r="V47" s="65" t="s">
        <v>104</v>
      </c>
      <c r="W47" s="66" t="s">
        <v>170</v>
      </c>
      <c r="X47" s="65" t="s">
        <v>107</v>
      </c>
      <c r="Y47" s="65" t="s">
        <v>112</v>
      </c>
      <c r="Z47" s="65" t="s">
        <v>116</v>
      </c>
      <c r="AA47" s="67">
        <v>0.14399999999999999</v>
      </c>
      <c r="AB47" s="68" t="s">
        <v>41</v>
      </c>
      <c r="AC47" s="66">
        <v>0.14399999999999999</v>
      </c>
      <c r="AD47" s="68" t="s">
        <v>37</v>
      </c>
      <c r="AE47" s="66">
        <v>0.6</v>
      </c>
      <c r="AF47" s="69" t="s">
        <v>37</v>
      </c>
      <c r="AG47" s="65" t="s">
        <v>121</v>
      </c>
      <c r="AH47" s="59"/>
      <c r="AI47" s="64"/>
      <c r="AJ47" s="70"/>
      <c r="AK47" s="70"/>
      <c r="AL47" s="59"/>
      <c r="AM47" s="64"/>
    </row>
    <row r="48" spans="1:39" ht="111" customHeight="1" x14ac:dyDescent="0.2">
      <c r="A48" s="129">
        <v>20</v>
      </c>
      <c r="B48" s="136" t="s">
        <v>167</v>
      </c>
      <c r="C48" s="130" t="s">
        <v>123</v>
      </c>
      <c r="D48" s="130" t="s">
        <v>128</v>
      </c>
      <c r="E48" s="136" t="s">
        <v>199</v>
      </c>
      <c r="F48" s="136" t="s">
        <v>168</v>
      </c>
      <c r="G48" s="130" t="s">
        <v>269</v>
      </c>
      <c r="H48" s="130" t="s">
        <v>323</v>
      </c>
      <c r="I48" s="129" t="s">
        <v>131</v>
      </c>
      <c r="J48" s="129" t="s">
        <v>138</v>
      </c>
      <c r="K48" s="126" t="s">
        <v>43</v>
      </c>
      <c r="L48" s="127">
        <v>0.4</v>
      </c>
      <c r="M48" s="127" t="s">
        <v>80</v>
      </c>
      <c r="N48" s="127" t="s">
        <v>80</v>
      </c>
      <c r="O48" s="126" t="s">
        <v>37</v>
      </c>
      <c r="P48" s="127">
        <v>0.6</v>
      </c>
      <c r="Q48" s="128" t="s">
        <v>37</v>
      </c>
      <c r="R48" s="64">
        <v>1</v>
      </c>
      <c r="S48" s="103" t="s">
        <v>364</v>
      </c>
      <c r="T48" s="64" t="s">
        <v>35</v>
      </c>
      <c r="U48" s="65" t="s">
        <v>96</v>
      </c>
      <c r="V48" s="65" t="s">
        <v>104</v>
      </c>
      <c r="W48" s="66" t="s">
        <v>170</v>
      </c>
      <c r="X48" s="65" t="s">
        <v>107</v>
      </c>
      <c r="Y48" s="65" t="s">
        <v>112</v>
      </c>
      <c r="Z48" s="65" t="s">
        <v>116</v>
      </c>
      <c r="AA48" s="67">
        <v>0.24</v>
      </c>
      <c r="AB48" s="68" t="s">
        <v>43</v>
      </c>
      <c r="AC48" s="66">
        <v>0.24</v>
      </c>
      <c r="AD48" s="68" t="s">
        <v>37</v>
      </c>
      <c r="AE48" s="66">
        <v>0.6</v>
      </c>
      <c r="AF48" s="69" t="s">
        <v>37</v>
      </c>
      <c r="AG48" s="65" t="s">
        <v>124</v>
      </c>
      <c r="AH48" s="59"/>
      <c r="AI48" s="64"/>
      <c r="AJ48" s="70"/>
      <c r="AK48" s="70"/>
      <c r="AL48" s="59"/>
      <c r="AM48" s="64"/>
    </row>
    <row r="49" spans="1:39" ht="111" customHeight="1" x14ac:dyDescent="0.2">
      <c r="A49" s="135"/>
      <c r="B49" s="136"/>
      <c r="C49" s="135"/>
      <c r="D49" s="135"/>
      <c r="E49" s="136"/>
      <c r="F49" s="136"/>
      <c r="G49" s="135"/>
      <c r="H49" s="135"/>
      <c r="I49" s="135"/>
      <c r="J49" s="135"/>
      <c r="K49" s="135"/>
      <c r="L49" s="135"/>
      <c r="M49" s="135"/>
      <c r="N49" s="135"/>
      <c r="O49" s="135"/>
      <c r="P49" s="135"/>
      <c r="Q49" s="135"/>
      <c r="R49" s="64">
        <v>2</v>
      </c>
      <c r="S49" s="103" t="s">
        <v>365</v>
      </c>
      <c r="T49" s="64" t="s">
        <v>35</v>
      </c>
      <c r="U49" s="65" t="s">
        <v>96</v>
      </c>
      <c r="V49" s="65" t="s">
        <v>104</v>
      </c>
      <c r="W49" s="66" t="s">
        <v>170</v>
      </c>
      <c r="X49" s="65" t="s">
        <v>107</v>
      </c>
      <c r="Y49" s="65" t="s">
        <v>112</v>
      </c>
      <c r="Z49" s="65" t="s">
        <v>116</v>
      </c>
      <c r="AA49" s="67">
        <v>0.14399999999999999</v>
      </c>
      <c r="AB49" s="68" t="s">
        <v>41</v>
      </c>
      <c r="AC49" s="66">
        <v>0.14399999999999999</v>
      </c>
      <c r="AD49" s="68" t="s">
        <v>37</v>
      </c>
      <c r="AE49" s="66">
        <v>0.6</v>
      </c>
      <c r="AF49" s="69" t="s">
        <v>37</v>
      </c>
      <c r="AG49" s="65" t="s">
        <v>121</v>
      </c>
      <c r="AH49" s="59"/>
      <c r="AI49" s="64"/>
      <c r="AJ49" s="70"/>
      <c r="AK49" s="70"/>
      <c r="AL49" s="59"/>
      <c r="AM49" s="64"/>
    </row>
    <row r="50" spans="1:39" ht="111" customHeight="1" x14ac:dyDescent="0.2">
      <c r="A50" s="129">
        <v>21</v>
      </c>
      <c r="B50" s="136" t="s">
        <v>167</v>
      </c>
      <c r="C50" s="130" t="s">
        <v>123</v>
      </c>
      <c r="D50" s="130" t="s">
        <v>128</v>
      </c>
      <c r="E50" s="130" t="s">
        <v>200</v>
      </c>
      <c r="F50" s="130" t="s">
        <v>169</v>
      </c>
      <c r="G50" s="130" t="s">
        <v>270</v>
      </c>
      <c r="H50" s="130" t="s">
        <v>323</v>
      </c>
      <c r="I50" s="129" t="s">
        <v>131</v>
      </c>
      <c r="J50" s="129" t="s">
        <v>138</v>
      </c>
      <c r="K50" s="126" t="s">
        <v>43</v>
      </c>
      <c r="L50" s="127">
        <v>0.4</v>
      </c>
      <c r="M50" s="127" t="s">
        <v>80</v>
      </c>
      <c r="N50" s="127" t="s">
        <v>80</v>
      </c>
      <c r="O50" s="126" t="s">
        <v>37</v>
      </c>
      <c r="P50" s="127">
        <v>0.6</v>
      </c>
      <c r="Q50" s="128" t="s">
        <v>37</v>
      </c>
      <c r="R50" s="64">
        <v>1</v>
      </c>
      <c r="S50" s="104" t="s">
        <v>201</v>
      </c>
      <c r="T50" s="64" t="s">
        <v>35</v>
      </c>
      <c r="U50" s="65" t="s">
        <v>96</v>
      </c>
      <c r="V50" s="65" t="s">
        <v>104</v>
      </c>
      <c r="W50" s="66" t="s">
        <v>170</v>
      </c>
      <c r="X50" s="65" t="s">
        <v>107</v>
      </c>
      <c r="Y50" s="65" t="s">
        <v>112</v>
      </c>
      <c r="Z50" s="65" t="s">
        <v>116</v>
      </c>
      <c r="AA50" s="67">
        <v>0.24</v>
      </c>
      <c r="AB50" s="68" t="s">
        <v>43</v>
      </c>
      <c r="AC50" s="66">
        <v>0.24</v>
      </c>
      <c r="AD50" s="68" t="s">
        <v>37</v>
      </c>
      <c r="AE50" s="66">
        <v>0.6</v>
      </c>
      <c r="AF50" s="69" t="s">
        <v>37</v>
      </c>
      <c r="AG50" s="65" t="s">
        <v>126</v>
      </c>
      <c r="AH50" s="59"/>
      <c r="AI50" s="64"/>
      <c r="AJ50" s="70"/>
      <c r="AK50" s="70"/>
      <c r="AL50" s="59"/>
      <c r="AM50" s="64"/>
    </row>
    <row r="51" spans="1:39" ht="111" customHeight="1" x14ac:dyDescent="0.2">
      <c r="A51" s="135"/>
      <c r="B51" s="136"/>
      <c r="C51" s="135"/>
      <c r="D51" s="135"/>
      <c r="E51" s="135"/>
      <c r="F51" s="135"/>
      <c r="G51" s="135"/>
      <c r="H51" s="135"/>
      <c r="I51" s="135"/>
      <c r="J51" s="135"/>
      <c r="K51" s="135"/>
      <c r="L51" s="135"/>
      <c r="M51" s="135"/>
      <c r="N51" s="135"/>
      <c r="O51" s="135"/>
      <c r="P51" s="135"/>
      <c r="Q51" s="135"/>
      <c r="R51" s="64">
        <v>2</v>
      </c>
      <c r="S51" s="104" t="s">
        <v>366</v>
      </c>
      <c r="T51" s="64" t="s">
        <v>35</v>
      </c>
      <c r="U51" s="65" t="s">
        <v>96</v>
      </c>
      <c r="V51" s="65" t="s">
        <v>104</v>
      </c>
      <c r="W51" s="66" t="s">
        <v>170</v>
      </c>
      <c r="X51" s="65" t="s">
        <v>107</v>
      </c>
      <c r="Y51" s="65" t="s">
        <v>112</v>
      </c>
      <c r="Z51" s="65" t="s">
        <v>116</v>
      </c>
      <c r="AA51" s="67">
        <v>0.14399999999999999</v>
      </c>
      <c r="AB51" s="68" t="s">
        <v>41</v>
      </c>
      <c r="AC51" s="66">
        <v>0.14399999999999999</v>
      </c>
      <c r="AD51" s="68" t="s">
        <v>37</v>
      </c>
      <c r="AE51" s="66">
        <v>0.6</v>
      </c>
      <c r="AF51" s="69" t="s">
        <v>37</v>
      </c>
      <c r="AG51" s="65" t="s">
        <v>121</v>
      </c>
      <c r="AH51" s="59"/>
      <c r="AI51" s="64"/>
      <c r="AJ51" s="70"/>
      <c r="AK51" s="70"/>
      <c r="AL51" s="59"/>
      <c r="AM51" s="64"/>
    </row>
    <row r="52" spans="1:39" ht="111" customHeight="1" x14ac:dyDescent="0.2">
      <c r="A52" s="129">
        <v>22</v>
      </c>
      <c r="B52" s="141" t="s">
        <v>160</v>
      </c>
      <c r="C52" s="130" t="s">
        <v>125</v>
      </c>
      <c r="D52" s="130" t="s">
        <v>128</v>
      </c>
      <c r="E52" s="141" t="s">
        <v>367</v>
      </c>
      <c r="F52" s="141" t="s">
        <v>202</v>
      </c>
      <c r="G52" s="142" t="s">
        <v>368</v>
      </c>
      <c r="H52" s="130" t="s">
        <v>323</v>
      </c>
      <c r="I52" s="129" t="s">
        <v>130</v>
      </c>
      <c r="J52" s="129" t="s">
        <v>140</v>
      </c>
      <c r="K52" s="126" t="s">
        <v>49</v>
      </c>
      <c r="L52" s="127">
        <v>1</v>
      </c>
      <c r="M52" s="127" t="s">
        <v>80</v>
      </c>
      <c r="N52" s="127" t="s">
        <v>80</v>
      </c>
      <c r="O52" s="126" t="s">
        <v>37</v>
      </c>
      <c r="P52" s="127">
        <v>0.6</v>
      </c>
      <c r="Q52" s="128" t="s">
        <v>36</v>
      </c>
      <c r="R52" s="64">
        <v>1</v>
      </c>
      <c r="S52" s="72" t="s">
        <v>299</v>
      </c>
      <c r="T52" s="64" t="s">
        <v>35</v>
      </c>
      <c r="U52" s="65" t="s">
        <v>96</v>
      </c>
      <c r="V52" s="65" t="s">
        <v>104</v>
      </c>
      <c r="W52" s="66" t="s">
        <v>170</v>
      </c>
      <c r="X52" s="65" t="s">
        <v>107</v>
      </c>
      <c r="Y52" s="65" t="s">
        <v>112</v>
      </c>
      <c r="Z52" s="65" t="s">
        <v>116</v>
      </c>
      <c r="AA52" s="67">
        <v>0.6</v>
      </c>
      <c r="AB52" s="68" t="s">
        <v>45</v>
      </c>
      <c r="AC52" s="66">
        <v>0.6</v>
      </c>
      <c r="AD52" s="68" t="s">
        <v>37</v>
      </c>
      <c r="AE52" s="66">
        <v>0.6</v>
      </c>
      <c r="AF52" s="69" t="s">
        <v>37</v>
      </c>
      <c r="AG52" s="65" t="s">
        <v>126</v>
      </c>
      <c r="AH52" s="59"/>
      <c r="AI52" s="64"/>
      <c r="AJ52" s="70"/>
      <c r="AK52" s="70"/>
      <c r="AL52" s="59"/>
      <c r="AM52" s="64"/>
    </row>
    <row r="53" spans="1:39" ht="111" customHeight="1" x14ac:dyDescent="0.2">
      <c r="A53" s="129"/>
      <c r="B53" s="141"/>
      <c r="C53" s="130"/>
      <c r="D53" s="130"/>
      <c r="E53" s="141"/>
      <c r="F53" s="141"/>
      <c r="G53" s="142"/>
      <c r="H53" s="130"/>
      <c r="I53" s="129"/>
      <c r="J53" s="129"/>
      <c r="K53" s="126"/>
      <c r="L53" s="127"/>
      <c r="M53" s="127"/>
      <c r="N53" s="127"/>
      <c r="O53" s="126"/>
      <c r="P53" s="127"/>
      <c r="Q53" s="128"/>
      <c r="R53" s="64">
        <v>2</v>
      </c>
      <c r="S53" s="72" t="s">
        <v>300</v>
      </c>
      <c r="T53" s="64" t="s">
        <v>35</v>
      </c>
      <c r="U53" s="65" t="s">
        <v>98</v>
      </c>
      <c r="V53" s="65" t="s">
        <v>104</v>
      </c>
      <c r="W53" s="66" t="s">
        <v>231</v>
      </c>
      <c r="X53" s="65" t="s">
        <v>107</v>
      </c>
      <c r="Y53" s="65" t="s">
        <v>112</v>
      </c>
      <c r="Z53" s="65" t="s">
        <v>116</v>
      </c>
      <c r="AA53" s="67">
        <v>0.42</v>
      </c>
      <c r="AB53" s="68" t="s">
        <v>45</v>
      </c>
      <c r="AC53" s="66">
        <v>0.42</v>
      </c>
      <c r="AD53" s="68" t="s">
        <v>37</v>
      </c>
      <c r="AE53" s="66">
        <v>0.6</v>
      </c>
      <c r="AF53" s="69" t="s">
        <v>37</v>
      </c>
      <c r="AG53" s="65" t="s">
        <v>126</v>
      </c>
      <c r="AH53" s="59"/>
      <c r="AI53" s="64"/>
      <c r="AJ53" s="70"/>
      <c r="AK53" s="70"/>
      <c r="AL53" s="59"/>
      <c r="AM53" s="64"/>
    </row>
    <row r="54" spans="1:39" ht="111" customHeight="1" x14ac:dyDescent="0.2">
      <c r="A54" s="129"/>
      <c r="B54" s="141"/>
      <c r="C54" s="130"/>
      <c r="D54" s="130"/>
      <c r="E54" s="141"/>
      <c r="F54" s="141"/>
      <c r="G54" s="142"/>
      <c r="H54" s="130"/>
      <c r="I54" s="129"/>
      <c r="J54" s="129"/>
      <c r="K54" s="126"/>
      <c r="L54" s="127"/>
      <c r="M54" s="127"/>
      <c r="N54" s="127"/>
      <c r="O54" s="126"/>
      <c r="P54" s="127"/>
      <c r="Q54" s="128"/>
      <c r="R54" s="64">
        <v>3</v>
      </c>
      <c r="S54" s="72" t="s">
        <v>203</v>
      </c>
      <c r="T54" s="64" t="s">
        <v>35</v>
      </c>
      <c r="U54" s="65" t="s">
        <v>96</v>
      </c>
      <c r="V54" s="65" t="s">
        <v>104</v>
      </c>
      <c r="W54" s="66" t="s">
        <v>170</v>
      </c>
      <c r="X54" s="65" t="s">
        <v>107</v>
      </c>
      <c r="Y54" s="65" t="s">
        <v>112</v>
      </c>
      <c r="Z54" s="65" t="s">
        <v>116</v>
      </c>
      <c r="AA54" s="67">
        <v>0.252</v>
      </c>
      <c r="AB54" s="68" t="s">
        <v>43</v>
      </c>
      <c r="AC54" s="66">
        <v>0.252</v>
      </c>
      <c r="AD54" s="68" t="s">
        <v>37</v>
      </c>
      <c r="AE54" s="66">
        <v>0.6</v>
      </c>
      <c r="AF54" s="69" t="s">
        <v>37</v>
      </c>
      <c r="AG54" s="65" t="s">
        <v>121</v>
      </c>
      <c r="AH54" s="59"/>
      <c r="AI54" s="64"/>
      <c r="AJ54" s="70"/>
      <c r="AK54" s="70"/>
      <c r="AL54" s="59"/>
      <c r="AM54" s="64"/>
    </row>
    <row r="55" spans="1:39" ht="111" customHeight="1" x14ac:dyDescent="0.2">
      <c r="A55" s="129">
        <v>23</v>
      </c>
      <c r="B55" s="130" t="s">
        <v>160</v>
      </c>
      <c r="C55" s="130" t="s">
        <v>125</v>
      </c>
      <c r="D55" s="130" t="s">
        <v>128</v>
      </c>
      <c r="E55" s="130" t="s">
        <v>204</v>
      </c>
      <c r="F55" s="130" t="s">
        <v>205</v>
      </c>
      <c r="G55" s="130" t="s">
        <v>271</v>
      </c>
      <c r="H55" s="130" t="s">
        <v>323</v>
      </c>
      <c r="I55" s="130" t="s">
        <v>131</v>
      </c>
      <c r="J55" s="130" t="s">
        <v>140</v>
      </c>
      <c r="K55" s="126" t="s">
        <v>49</v>
      </c>
      <c r="L55" s="127">
        <v>1</v>
      </c>
      <c r="M55" s="127" t="s">
        <v>80</v>
      </c>
      <c r="N55" s="127" t="s">
        <v>80</v>
      </c>
      <c r="O55" s="126" t="s">
        <v>37</v>
      </c>
      <c r="P55" s="127">
        <v>0.6</v>
      </c>
      <c r="Q55" s="128" t="s">
        <v>36</v>
      </c>
      <c r="R55" s="64">
        <v>1</v>
      </c>
      <c r="S55" s="72" t="s">
        <v>301</v>
      </c>
      <c r="T55" s="64" t="s">
        <v>35</v>
      </c>
      <c r="U55" s="65" t="s">
        <v>96</v>
      </c>
      <c r="V55" s="65" t="s">
        <v>104</v>
      </c>
      <c r="W55" s="66" t="s">
        <v>170</v>
      </c>
      <c r="X55" s="65" t="s">
        <v>107</v>
      </c>
      <c r="Y55" s="65" t="s">
        <v>112</v>
      </c>
      <c r="Z55" s="65" t="s">
        <v>116</v>
      </c>
      <c r="AA55" s="67">
        <v>0.6</v>
      </c>
      <c r="AB55" s="68" t="s">
        <v>45</v>
      </c>
      <c r="AC55" s="66">
        <v>0.6</v>
      </c>
      <c r="AD55" s="68" t="s">
        <v>37</v>
      </c>
      <c r="AE55" s="66">
        <v>0.6</v>
      </c>
      <c r="AF55" s="69" t="s">
        <v>37</v>
      </c>
      <c r="AG55" s="65" t="s">
        <v>126</v>
      </c>
      <c r="AH55" s="59"/>
      <c r="AI55" s="64"/>
      <c r="AJ55" s="70"/>
      <c r="AK55" s="70"/>
      <c r="AL55" s="59"/>
      <c r="AM55" s="64"/>
    </row>
    <row r="56" spans="1:39" ht="111" customHeight="1" x14ac:dyDescent="0.2">
      <c r="A56" s="129"/>
      <c r="B56" s="130"/>
      <c r="C56" s="130"/>
      <c r="D56" s="130"/>
      <c r="E56" s="130"/>
      <c r="F56" s="130"/>
      <c r="G56" s="130"/>
      <c r="H56" s="130"/>
      <c r="I56" s="130"/>
      <c r="J56" s="130"/>
      <c r="K56" s="126"/>
      <c r="L56" s="127"/>
      <c r="M56" s="127"/>
      <c r="N56" s="127"/>
      <c r="O56" s="126"/>
      <c r="P56" s="127"/>
      <c r="Q56" s="128"/>
      <c r="R56" s="64">
        <v>2</v>
      </c>
      <c r="S56" s="72" t="s">
        <v>369</v>
      </c>
      <c r="T56" s="64" t="s">
        <v>35</v>
      </c>
      <c r="U56" s="65" t="s">
        <v>96</v>
      </c>
      <c r="V56" s="65" t="s">
        <v>104</v>
      </c>
      <c r="W56" s="66" t="s">
        <v>170</v>
      </c>
      <c r="X56" s="65" t="s">
        <v>107</v>
      </c>
      <c r="Y56" s="65" t="s">
        <v>112</v>
      </c>
      <c r="Z56" s="65" t="s">
        <v>116</v>
      </c>
      <c r="AA56" s="67">
        <v>0.36</v>
      </c>
      <c r="AB56" s="68" t="s">
        <v>43</v>
      </c>
      <c r="AC56" s="66">
        <v>0.36</v>
      </c>
      <c r="AD56" s="68" t="s">
        <v>37</v>
      </c>
      <c r="AE56" s="66">
        <v>0.6</v>
      </c>
      <c r="AF56" s="69" t="s">
        <v>37</v>
      </c>
      <c r="AG56" s="65" t="s">
        <v>126</v>
      </c>
      <c r="AH56" s="59"/>
      <c r="AI56" s="64"/>
      <c r="AJ56" s="70"/>
      <c r="AK56" s="70"/>
      <c r="AL56" s="59"/>
      <c r="AM56" s="64"/>
    </row>
    <row r="57" spans="1:39" ht="111" customHeight="1" x14ac:dyDescent="0.2">
      <c r="A57" s="135"/>
      <c r="B57" s="130"/>
      <c r="C57" s="130"/>
      <c r="D57" s="130"/>
      <c r="E57" s="130"/>
      <c r="F57" s="130"/>
      <c r="G57" s="130"/>
      <c r="H57" s="130"/>
      <c r="I57" s="130"/>
      <c r="J57" s="130"/>
      <c r="K57" s="126"/>
      <c r="L57" s="127"/>
      <c r="M57" s="127"/>
      <c r="N57" s="135"/>
      <c r="O57" s="126"/>
      <c r="P57" s="127"/>
      <c r="Q57" s="128"/>
      <c r="R57" s="64">
        <v>3</v>
      </c>
      <c r="S57" s="72" t="s">
        <v>206</v>
      </c>
      <c r="T57" s="64" t="s">
        <v>1</v>
      </c>
      <c r="U57" s="65" t="s">
        <v>100</v>
      </c>
      <c r="V57" s="65" t="s">
        <v>104</v>
      </c>
      <c r="W57" s="66" t="s">
        <v>238</v>
      </c>
      <c r="X57" s="65" t="s">
        <v>107</v>
      </c>
      <c r="Y57" s="65" t="s">
        <v>112</v>
      </c>
      <c r="Z57" s="65" t="s">
        <v>116</v>
      </c>
      <c r="AA57" s="67">
        <v>0.6</v>
      </c>
      <c r="AB57" s="68" t="s">
        <v>43</v>
      </c>
      <c r="AC57" s="66">
        <v>0.36</v>
      </c>
      <c r="AD57" s="68" t="s">
        <v>37</v>
      </c>
      <c r="AE57" s="66">
        <v>0.44999999999999996</v>
      </c>
      <c r="AF57" s="69" t="s">
        <v>37</v>
      </c>
      <c r="AG57" s="65" t="s">
        <v>121</v>
      </c>
      <c r="AH57" s="59"/>
      <c r="AI57" s="64"/>
      <c r="AJ57" s="70"/>
      <c r="AK57" s="70"/>
      <c r="AL57" s="59"/>
      <c r="AM57" s="64"/>
    </row>
    <row r="58" spans="1:39" ht="111" customHeight="1" x14ac:dyDescent="0.2">
      <c r="A58" s="137">
        <v>24</v>
      </c>
      <c r="B58" s="139" t="s">
        <v>161</v>
      </c>
      <c r="C58" s="138" t="s">
        <v>125</v>
      </c>
      <c r="D58" s="139" t="s">
        <v>128</v>
      </c>
      <c r="E58" s="138" t="s">
        <v>162</v>
      </c>
      <c r="F58" s="140" t="s">
        <v>207</v>
      </c>
      <c r="G58" s="139" t="s">
        <v>272</v>
      </c>
      <c r="H58" s="139" t="s">
        <v>323</v>
      </c>
      <c r="I58" s="137" t="s">
        <v>131</v>
      </c>
      <c r="J58" s="137" t="s">
        <v>140</v>
      </c>
      <c r="K58" s="134" t="s">
        <v>49</v>
      </c>
      <c r="L58" s="131">
        <v>1</v>
      </c>
      <c r="M58" s="131" t="s">
        <v>80</v>
      </c>
      <c r="N58" s="131" t="s">
        <v>80</v>
      </c>
      <c r="O58" s="134" t="s">
        <v>37</v>
      </c>
      <c r="P58" s="131">
        <v>0.6</v>
      </c>
      <c r="Q58" s="133" t="s">
        <v>36</v>
      </c>
      <c r="R58" s="73">
        <v>1</v>
      </c>
      <c r="S58" s="109" t="s">
        <v>208</v>
      </c>
      <c r="T58" s="73" t="s">
        <v>35</v>
      </c>
      <c r="U58" s="65" t="s">
        <v>96</v>
      </c>
      <c r="V58" s="65" t="s">
        <v>102</v>
      </c>
      <c r="W58" s="66" t="s">
        <v>258</v>
      </c>
      <c r="X58" s="65" t="s">
        <v>107</v>
      </c>
      <c r="Y58" s="65" t="s">
        <v>112</v>
      </c>
      <c r="Z58" s="65" t="s">
        <v>116</v>
      </c>
      <c r="AA58" s="67">
        <v>0.5</v>
      </c>
      <c r="AB58" s="68" t="s">
        <v>45</v>
      </c>
      <c r="AC58" s="66">
        <v>0.5</v>
      </c>
      <c r="AD58" s="68" t="s">
        <v>37</v>
      </c>
      <c r="AE58" s="66">
        <v>0.6</v>
      </c>
      <c r="AF58" s="69" t="s">
        <v>37</v>
      </c>
      <c r="AG58" s="65" t="s">
        <v>126</v>
      </c>
      <c r="AH58" s="59"/>
      <c r="AI58" s="64"/>
      <c r="AJ58" s="70"/>
      <c r="AK58" s="70"/>
      <c r="AL58" s="59"/>
      <c r="AM58" s="64"/>
    </row>
    <row r="59" spans="1:39" ht="111" customHeight="1" x14ac:dyDescent="0.2">
      <c r="A59" s="132"/>
      <c r="B59" s="132"/>
      <c r="C59" s="138"/>
      <c r="D59" s="132"/>
      <c r="E59" s="138"/>
      <c r="F59" s="140"/>
      <c r="G59" s="132"/>
      <c r="H59" s="132"/>
      <c r="I59" s="132"/>
      <c r="J59" s="132"/>
      <c r="K59" s="132"/>
      <c r="L59" s="132"/>
      <c r="M59" s="132"/>
      <c r="N59" s="132"/>
      <c r="O59" s="134"/>
      <c r="P59" s="132"/>
      <c r="Q59" s="132"/>
      <c r="R59" s="73">
        <v>2</v>
      </c>
      <c r="S59" s="109" t="s">
        <v>209</v>
      </c>
      <c r="T59" s="73" t="s">
        <v>35</v>
      </c>
      <c r="U59" s="65" t="s">
        <v>98</v>
      </c>
      <c r="V59" s="65" t="s">
        <v>104</v>
      </c>
      <c r="W59" s="66" t="s">
        <v>231</v>
      </c>
      <c r="X59" s="65" t="s">
        <v>107</v>
      </c>
      <c r="Y59" s="65" t="s">
        <v>112</v>
      </c>
      <c r="Z59" s="65" t="s">
        <v>116</v>
      </c>
      <c r="AA59" s="67">
        <v>0.35</v>
      </c>
      <c r="AB59" s="68" t="s">
        <v>43</v>
      </c>
      <c r="AC59" s="66">
        <v>0.35</v>
      </c>
      <c r="AD59" s="68" t="s">
        <v>37</v>
      </c>
      <c r="AE59" s="66">
        <v>0.6</v>
      </c>
      <c r="AF59" s="69" t="s">
        <v>37</v>
      </c>
      <c r="AG59" s="65" t="s">
        <v>126</v>
      </c>
      <c r="AH59" s="59"/>
      <c r="AI59" s="64"/>
      <c r="AJ59" s="70"/>
      <c r="AK59" s="70"/>
      <c r="AL59" s="59"/>
      <c r="AM59" s="64"/>
    </row>
    <row r="60" spans="1:39" ht="111" customHeight="1" x14ac:dyDescent="0.2">
      <c r="A60" s="132"/>
      <c r="B60" s="132"/>
      <c r="C60" s="138"/>
      <c r="D60" s="132"/>
      <c r="E60" s="138"/>
      <c r="F60" s="140"/>
      <c r="G60" s="132"/>
      <c r="H60" s="132"/>
      <c r="I60" s="132"/>
      <c r="J60" s="132"/>
      <c r="K60" s="132"/>
      <c r="L60" s="132"/>
      <c r="M60" s="132"/>
      <c r="N60" s="132"/>
      <c r="O60" s="134"/>
      <c r="P60" s="132"/>
      <c r="Q60" s="132"/>
      <c r="R60" s="73">
        <v>3</v>
      </c>
      <c r="S60" s="109" t="s">
        <v>210</v>
      </c>
      <c r="T60" s="73" t="s">
        <v>1</v>
      </c>
      <c r="U60" s="65" t="s">
        <v>100</v>
      </c>
      <c r="V60" s="65" t="s">
        <v>104</v>
      </c>
      <c r="W60" s="66" t="s">
        <v>238</v>
      </c>
      <c r="X60" s="65" t="s">
        <v>107</v>
      </c>
      <c r="Y60" s="65" t="s">
        <v>112</v>
      </c>
      <c r="Z60" s="65" t="s">
        <v>116</v>
      </c>
      <c r="AA60" s="67">
        <v>0.35</v>
      </c>
      <c r="AB60" s="68" t="s">
        <v>43</v>
      </c>
      <c r="AC60" s="66">
        <v>0.35</v>
      </c>
      <c r="AD60" s="68" t="s">
        <v>37</v>
      </c>
      <c r="AE60" s="66">
        <v>0.44999999999999996</v>
      </c>
      <c r="AF60" s="69" t="s">
        <v>37</v>
      </c>
      <c r="AG60" s="65" t="s">
        <v>126</v>
      </c>
      <c r="AH60" s="59"/>
      <c r="AI60" s="64"/>
      <c r="AJ60" s="70"/>
      <c r="AK60" s="70"/>
      <c r="AL60" s="59"/>
      <c r="AM60" s="64"/>
    </row>
    <row r="61" spans="1:39" ht="111" customHeight="1" x14ac:dyDescent="0.2">
      <c r="A61" s="132"/>
      <c r="B61" s="132"/>
      <c r="C61" s="138"/>
      <c r="D61" s="132"/>
      <c r="E61" s="138"/>
      <c r="F61" s="140"/>
      <c r="G61" s="132"/>
      <c r="H61" s="132"/>
      <c r="I61" s="132"/>
      <c r="J61" s="132"/>
      <c r="K61" s="132"/>
      <c r="L61" s="132"/>
      <c r="M61" s="132"/>
      <c r="N61" s="132"/>
      <c r="O61" s="134"/>
      <c r="P61" s="132"/>
      <c r="Q61" s="132"/>
      <c r="R61" s="73">
        <v>4</v>
      </c>
      <c r="S61" s="109" t="s">
        <v>211</v>
      </c>
      <c r="T61" s="73" t="s">
        <v>1</v>
      </c>
      <c r="U61" s="65" t="s">
        <v>100</v>
      </c>
      <c r="V61" s="65" t="s">
        <v>104</v>
      </c>
      <c r="W61" s="66" t="s">
        <v>238</v>
      </c>
      <c r="X61" s="65" t="s">
        <v>107</v>
      </c>
      <c r="Y61" s="65" t="s">
        <v>112</v>
      </c>
      <c r="Z61" s="65" t="s">
        <v>116</v>
      </c>
      <c r="AA61" s="67">
        <v>0.35</v>
      </c>
      <c r="AB61" s="68" t="s">
        <v>43</v>
      </c>
      <c r="AC61" s="66">
        <v>0.35</v>
      </c>
      <c r="AD61" s="68" t="s">
        <v>58</v>
      </c>
      <c r="AE61" s="66">
        <v>0.33749999999999997</v>
      </c>
      <c r="AF61" s="69" t="s">
        <v>37</v>
      </c>
      <c r="AG61" s="65" t="s">
        <v>121</v>
      </c>
      <c r="AH61" s="59"/>
      <c r="AI61" s="64"/>
      <c r="AJ61" s="70"/>
      <c r="AK61" s="70"/>
      <c r="AL61" s="59"/>
      <c r="AM61" s="64"/>
    </row>
    <row r="62" spans="1:39" ht="111" customHeight="1" x14ac:dyDescent="0.2">
      <c r="A62" s="137">
        <v>25</v>
      </c>
      <c r="B62" s="139" t="s">
        <v>161</v>
      </c>
      <c r="C62" s="139" t="s">
        <v>125</v>
      </c>
      <c r="D62" s="139" t="s">
        <v>128</v>
      </c>
      <c r="E62" s="139" t="s">
        <v>212</v>
      </c>
      <c r="F62" s="139" t="s">
        <v>213</v>
      </c>
      <c r="G62" s="139" t="s">
        <v>273</v>
      </c>
      <c r="H62" s="139" t="s">
        <v>323</v>
      </c>
      <c r="I62" s="137" t="s">
        <v>130</v>
      </c>
      <c r="J62" s="137" t="s">
        <v>140</v>
      </c>
      <c r="K62" s="134" t="s">
        <v>49</v>
      </c>
      <c r="L62" s="131">
        <v>1</v>
      </c>
      <c r="M62" s="131" t="s">
        <v>80</v>
      </c>
      <c r="N62" s="131" t="s">
        <v>80</v>
      </c>
      <c r="O62" s="134" t="s">
        <v>37</v>
      </c>
      <c r="P62" s="131">
        <v>0.6</v>
      </c>
      <c r="Q62" s="133" t="s">
        <v>36</v>
      </c>
      <c r="R62" s="73">
        <v>1</v>
      </c>
      <c r="S62" s="109" t="s">
        <v>214</v>
      </c>
      <c r="T62" s="73" t="s">
        <v>35</v>
      </c>
      <c r="U62" s="65" t="s">
        <v>96</v>
      </c>
      <c r="V62" s="65" t="s">
        <v>104</v>
      </c>
      <c r="W62" s="66" t="s">
        <v>170</v>
      </c>
      <c r="X62" s="65" t="s">
        <v>107</v>
      </c>
      <c r="Y62" s="65" t="s">
        <v>112</v>
      </c>
      <c r="Z62" s="65" t="s">
        <v>116</v>
      </c>
      <c r="AA62" s="67">
        <v>0.6</v>
      </c>
      <c r="AB62" s="68" t="s">
        <v>45</v>
      </c>
      <c r="AC62" s="66">
        <v>0.6</v>
      </c>
      <c r="AD62" s="68" t="s">
        <v>37</v>
      </c>
      <c r="AE62" s="66">
        <v>0.6</v>
      </c>
      <c r="AF62" s="69" t="s">
        <v>37</v>
      </c>
      <c r="AG62" s="65" t="s">
        <v>126</v>
      </c>
      <c r="AH62" s="59"/>
      <c r="AI62" s="64"/>
      <c r="AJ62" s="70"/>
      <c r="AK62" s="70"/>
      <c r="AL62" s="59"/>
      <c r="AM62" s="64"/>
    </row>
    <row r="63" spans="1:39" ht="111" customHeight="1" x14ac:dyDescent="0.2">
      <c r="A63" s="132"/>
      <c r="B63" s="132"/>
      <c r="C63" s="132"/>
      <c r="D63" s="132"/>
      <c r="E63" s="132"/>
      <c r="F63" s="132"/>
      <c r="G63" s="132"/>
      <c r="H63" s="132"/>
      <c r="I63" s="132"/>
      <c r="J63" s="132"/>
      <c r="K63" s="132"/>
      <c r="L63" s="132"/>
      <c r="M63" s="132"/>
      <c r="N63" s="132"/>
      <c r="O63" s="134"/>
      <c r="P63" s="132"/>
      <c r="Q63" s="133"/>
      <c r="R63" s="73">
        <v>2</v>
      </c>
      <c r="S63" s="109" t="s">
        <v>302</v>
      </c>
      <c r="T63" s="73" t="s">
        <v>35</v>
      </c>
      <c r="U63" s="65" t="s">
        <v>96</v>
      </c>
      <c r="V63" s="65" t="s">
        <v>104</v>
      </c>
      <c r="W63" s="66" t="s">
        <v>170</v>
      </c>
      <c r="X63" s="65" t="s">
        <v>107</v>
      </c>
      <c r="Y63" s="65" t="s">
        <v>112</v>
      </c>
      <c r="Z63" s="65" t="s">
        <v>116</v>
      </c>
      <c r="AA63" s="67">
        <v>0.36</v>
      </c>
      <c r="AB63" s="68" t="s">
        <v>43</v>
      </c>
      <c r="AC63" s="66">
        <v>0.36</v>
      </c>
      <c r="AD63" s="68" t="s">
        <v>37</v>
      </c>
      <c r="AE63" s="66">
        <v>0.6</v>
      </c>
      <c r="AF63" s="69" t="s">
        <v>37</v>
      </c>
      <c r="AG63" s="65" t="s">
        <v>126</v>
      </c>
      <c r="AH63" s="59"/>
      <c r="AI63" s="64"/>
      <c r="AJ63" s="70"/>
      <c r="AK63" s="70"/>
      <c r="AL63" s="59"/>
      <c r="AM63" s="64"/>
    </row>
    <row r="64" spans="1:39" ht="111" customHeight="1" x14ac:dyDescent="0.2">
      <c r="A64" s="132"/>
      <c r="B64" s="132"/>
      <c r="C64" s="132"/>
      <c r="D64" s="132"/>
      <c r="E64" s="132"/>
      <c r="F64" s="132"/>
      <c r="G64" s="132"/>
      <c r="H64" s="132"/>
      <c r="I64" s="132"/>
      <c r="J64" s="132"/>
      <c r="K64" s="132"/>
      <c r="L64" s="132"/>
      <c r="M64" s="132"/>
      <c r="N64" s="132"/>
      <c r="O64" s="134"/>
      <c r="P64" s="132"/>
      <c r="Q64" s="133"/>
      <c r="R64" s="73">
        <v>3</v>
      </c>
      <c r="S64" s="109" t="s">
        <v>303</v>
      </c>
      <c r="T64" s="73" t="s">
        <v>35</v>
      </c>
      <c r="U64" s="65" t="s">
        <v>96</v>
      </c>
      <c r="V64" s="65" t="s">
        <v>104</v>
      </c>
      <c r="W64" s="66" t="s">
        <v>170</v>
      </c>
      <c r="X64" s="65" t="s">
        <v>107</v>
      </c>
      <c r="Y64" s="65" t="s">
        <v>112</v>
      </c>
      <c r="Z64" s="65" t="s">
        <v>116</v>
      </c>
      <c r="AA64" s="67">
        <v>0.216</v>
      </c>
      <c r="AB64" s="68" t="s">
        <v>43</v>
      </c>
      <c r="AC64" s="66">
        <v>0.216</v>
      </c>
      <c r="AD64" s="68" t="s">
        <v>37</v>
      </c>
      <c r="AE64" s="66">
        <v>0.6</v>
      </c>
      <c r="AF64" s="69" t="s">
        <v>37</v>
      </c>
      <c r="AG64" s="65" t="s">
        <v>126</v>
      </c>
      <c r="AH64" s="59"/>
      <c r="AI64" s="64"/>
      <c r="AJ64" s="70"/>
      <c r="AK64" s="70"/>
      <c r="AL64" s="59"/>
      <c r="AM64" s="64"/>
    </row>
    <row r="65" spans="1:39" ht="111" customHeight="1" x14ac:dyDescent="0.2">
      <c r="A65" s="132"/>
      <c r="B65" s="132"/>
      <c r="C65" s="132"/>
      <c r="D65" s="132"/>
      <c r="E65" s="132"/>
      <c r="F65" s="132"/>
      <c r="G65" s="132"/>
      <c r="H65" s="132"/>
      <c r="I65" s="132"/>
      <c r="J65" s="132"/>
      <c r="K65" s="132"/>
      <c r="L65" s="132"/>
      <c r="M65" s="132"/>
      <c r="N65" s="132"/>
      <c r="O65" s="134"/>
      <c r="P65" s="132"/>
      <c r="Q65" s="133"/>
      <c r="R65" s="73">
        <v>4</v>
      </c>
      <c r="S65" s="109" t="s">
        <v>304</v>
      </c>
      <c r="T65" s="73" t="s">
        <v>35</v>
      </c>
      <c r="U65" s="65" t="s">
        <v>96</v>
      </c>
      <c r="V65" s="65" t="s">
        <v>104</v>
      </c>
      <c r="W65" s="66" t="s">
        <v>170</v>
      </c>
      <c r="X65" s="65" t="s">
        <v>107</v>
      </c>
      <c r="Y65" s="65" t="s">
        <v>112</v>
      </c>
      <c r="Z65" s="65" t="s">
        <v>116</v>
      </c>
      <c r="AA65" s="67">
        <v>0.12959999999999999</v>
      </c>
      <c r="AB65" s="68" t="s">
        <v>41</v>
      </c>
      <c r="AC65" s="66">
        <v>0.12959999999999999</v>
      </c>
      <c r="AD65" s="68" t="s">
        <v>37</v>
      </c>
      <c r="AE65" s="66">
        <v>0.6</v>
      </c>
      <c r="AF65" s="69" t="s">
        <v>37</v>
      </c>
      <c r="AG65" s="65" t="s">
        <v>126</v>
      </c>
      <c r="AH65" s="59"/>
      <c r="AI65" s="64"/>
      <c r="AJ65" s="70"/>
      <c r="AK65" s="70"/>
      <c r="AL65" s="59"/>
      <c r="AM65" s="64"/>
    </row>
    <row r="66" spans="1:39" ht="111" customHeight="1" x14ac:dyDescent="0.2">
      <c r="A66" s="132"/>
      <c r="B66" s="132"/>
      <c r="C66" s="132"/>
      <c r="D66" s="132"/>
      <c r="E66" s="132"/>
      <c r="F66" s="132"/>
      <c r="G66" s="132"/>
      <c r="H66" s="132"/>
      <c r="I66" s="132"/>
      <c r="J66" s="132"/>
      <c r="K66" s="132"/>
      <c r="L66" s="132"/>
      <c r="M66" s="132"/>
      <c r="N66" s="132"/>
      <c r="O66" s="134"/>
      <c r="P66" s="132"/>
      <c r="Q66" s="133"/>
      <c r="R66" s="73">
        <v>5</v>
      </c>
      <c r="S66" s="109" t="s">
        <v>305</v>
      </c>
      <c r="T66" s="73" t="s">
        <v>35</v>
      </c>
      <c r="U66" s="65" t="s">
        <v>96</v>
      </c>
      <c r="V66" s="65" t="s">
        <v>104</v>
      </c>
      <c r="W66" s="66" t="s">
        <v>170</v>
      </c>
      <c r="X66" s="65" t="s">
        <v>107</v>
      </c>
      <c r="Y66" s="65" t="s">
        <v>112</v>
      </c>
      <c r="Z66" s="65" t="s">
        <v>116</v>
      </c>
      <c r="AA66" s="67">
        <v>7.7759999999999996E-2</v>
      </c>
      <c r="AB66" s="68" t="s">
        <v>41</v>
      </c>
      <c r="AC66" s="66">
        <v>7.7759999999999996E-2</v>
      </c>
      <c r="AD66" s="68" t="s">
        <v>37</v>
      </c>
      <c r="AE66" s="66">
        <v>0.6</v>
      </c>
      <c r="AF66" s="69" t="s">
        <v>37</v>
      </c>
      <c r="AG66" s="65" t="s">
        <v>121</v>
      </c>
      <c r="AH66" s="59"/>
      <c r="AI66" s="64"/>
      <c r="AJ66" s="70"/>
      <c r="AK66" s="70"/>
      <c r="AL66" s="59"/>
      <c r="AM66" s="64"/>
    </row>
    <row r="67" spans="1:39" ht="111" customHeight="1" x14ac:dyDescent="0.2">
      <c r="A67" s="171">
        <v>26</v>
      </c>
      <c r="B67" s="172" t="s">
        <v>161</v>
      </c>
      <c r="C67" s="139" t="s">
        <v>125</v>
      </c>
      <c r="D67" s="171" t="s">
        <v>128</v>
      </c>
      <c r="E67" s="139" t="s">
        <v>370</v>
      </c>
      <c r="F67" s="139" t="s">
        <v>215</v>
      </c>
      <c r="G67" s="139" t="s">
        <v>371</v>
      </c>
      <c r="H67" s="139" t="s">
        <v>323</v>
      </c>
      <c r="I67" s="137" t="s">
        <v>130</v>
      </c>
      <c r="J67" s="137" t="s">
        <v>140</v>
      </c>
      <c r="K67" s="134" t="s">
        <v>49</v>
      </c>
      <c r="L67" s="131">
        <v>1</v>
      </c>
      <c r="M67" s="131" t="s">
        <v>81</v>
      </c>
      <c r="N67" s="131" t="s">
        <v>81</v>
      </c>
      <c r="O67" s="134" t="s">
        <v>37</v>
      </c>
      <c r="P67" s="131">
        <v>0.6</v>
      </c>
      <c r="Q67" s="133" t="s">
        <v>36</v>
      </c>
      <c r="R67" s="73">
        <v>1</v>
      </c>
      <c r="S67" s="109" t="s">
        <v>306</v>
      </c>
      <c r="T67" s="73" t="s">
        <v>35</v>
      </c>
      <c r="U67" s="65" t="s">
        <v>96</v>
      </c>
      <c r="V67" s="65" t="s">
        <v>102</v>
      </c>
      <c r="W67" s="66" t="s">
        <v>258</v>
      </c>
      <c r="X67" s="65" t="s">
        <v>107</v>
      </c>
      <c r="Y67" s="65" t="s">
        <v>112</v>
      </c>
      <c r="Z67" s="65" t="s">
        <v>116</v>
      </c>
      <c r="AA67" s="67">
        <v>3.8879999999999998E-2</v>
      </c>
      <c r="AB67" s="68" t="s">
        <v>41</v>
      </c>
      <c r="AC67" s="66">
        <v>3.8879999999999998E-2</v>
      </c>
      <c r="AD67" s="68" t="s">
        <v>37</v>
      </c>
      <c r="AE67" s="66">
        <v>0.6</v>
      </c>
      <c r="AF67" s="69" t="s">
        <v>37</v>
      </c>
      <c r="AG67" s="65" t="s">
        <v>126</v>
      </c>
      <c r="AH67" s="59"/>
      <c r="AI67" s="64"/>
      <c r="AJ67" s="70"/>
      <c r="AK67" s="70"/>
      <c r="AL67" s="59"/>
      <c r="AM67" s="64"/>
    </row>
    <row r="68" spans="1:39" ht="111" customHeight="1" x14ac:dyDescent="0.2">
      <c r="A68" s="171"/>
      <c r="B68" s="172"/>
      <c r="C68" s="132"/>
      <c r="D68" s="171"/>
      <c r="E68" s="132"/>
      <c r="F68" s="132"/>
      <c r="G68" s="132"/>
      <c r="H68" s="132"/>
      <c r="I68" s="132"/>
      <c r="J68" s="132"/>
      <c r="K68" s="132"/>
      <c r="L68" s="132"/>
      <c r="M68" s="131"/>
      <c r="N68" s="131"/>
      <c r="O68" s="134"/>
      <c r="P68" s="132"/>
      <c r="Q68" s="133"/>
      <c r="R68" s="73">
        <v>2</v>
      </c>
      <c r="S68" s="109" t="s">
        <v>372</v>
      </c>
      <c r="T68" s="73" t="s">
        <v>35</v>
      </c>
      <c r="U68" s="65" t="s">
        <v>96</v>
      </c>
      <c r="V68" s="65" t="s">
        <v>102</v>
      </c>
      <c r="W68" s="66" t="s">
        <v>258</v>
      </c>
      <c r="X68" s="65" t="s">
        <v>107</v>
      </c>
      <c r="Y68" s="65" t="s">
        <v>112</v>
      </c>
      <c r="Z68" s="65" t="s">
        <v>116</v>
      </c>
      <c r="AA68" s="67">
        <v>1.9439999999999999E-2</v>
      </c>
      <c r="AB68" s="68" t="s">
        <v>41</v>
      </c>
      <c r="AC68" s="66">
        <v>1.9439999999999999E-2</v>
      </c>
      <c r="AD68" s="68" t="s">
        <v>37</v>
      </c>
      <c r="AE68" s="66">
        <v>0.6</v>
      </c>
      <c r="AF68" s="69" t="s">
        <v>37</v>
      </c>
      <c r="AG68" s="65" t="s">
        <v>126</v>
      </c>
      <c r="AH68" s="59"/>
      <c r="AI68" s="64"/>
      <c r="AJ68" s="70"/>
      <c r="AK68" s="70"/>
      <c r="AL68" s="59"/>
      <c r="AM68" s="64"/>
    </row>
    <row r="69" spans="1:39" ht="111" customHeight="1" x14ac:dyDescent="0.2">
      <c r="A69" s="171"/>
      <c r="B69" s="172"/>
      <c r="C69" s="132"/>
      <c r="D69" s="171"/>
      <c r="E69" s="132"/>
      <c r="F69" s="132"/>
      <c r="G69" s="132"/>
      <c r="H69" s="132"/>
      <c r="I69" s="132"/>
      <c r="J69" s="132"/>
      <c r="K69" s="132"/>
      <c r="L69" s="132"/>
      <c r="M69" s="131"/>
      <c r="N69" s="131"/>
      <c r="O69" s="134"/>
      <c r="P69" s="132"/>
      <c r="Q69" s="133"/>
      <c r="R69" s="73">
        <v>3</v>
      </c>
      <c r="S69" s="109" t="s">
        <v>307</v>
      </c>
      <c r="T69" s="73" t="s">
        <v>35</v>
      </c>
      <c r="U69" s="65" t="s">
        <v>96</v>
      </c>
      <c r="V69" s="65" t="s">
        <v>102</v>
      </c>
      <c r="W69" s="66" t="s">
        <v>258</v>
      </c>
      <c r="X69" s="65" t="s">
        <v>107</v>
      </c>
      <c r="Y69" s="65" t="s">
        <v>112</v>
      </c>
      <c r="Z69" s="65" t="s">
        <v>116</v>
      </c>
      <c r="AA69" s="67">
        <v>9.7199999999999995E-3</v>
      </c>
      <c r="AB69" s="68" t="s">
        <v>41</v>
      </c>
      <c r="AC69" s="66">
        <v>9.7199999999999995E-3</v>
      </c>
      <c r="AD69" s="68" t="s">
        <v>37</v>
      </c>
      <c r="AE69" s="66">
        <v>0.6</v>
      </c>
      <c r="AF69" s="69" t="s">
        <v>37</v>
      </c>
      <c r="AG69" s="65" t="s">
        <v>121</v>
      </c>
      <c r="AH69" s="59"/>
      <c r="AI69" s="64"/>
      <c r="AJ69" s="70"/>
      <c r="AK69" s="70"/>
      <c r="AL69" s="59"/>
      <c r="AM69" s="64"/>
    </row>
    <row r="70" spans="1:39" s="86" customFormat="1" ht="111" customHeight="1" x14ac:dyDescent="0.2">
      <c r="A70" s="137">
        <v>27</v>
      </c>
      <c r="B70" s="138" t="s">
        <v>373</v>
      </c>
      <c r="C70" s="139" t="s">
        <v>123</v>
      </c>
      <c r="D70" s="139" t="s">
        <v>128</v>
      </c>
      <c r="E70" s="138" t="s">
        <v>163</v>
      </c>
      <c r="F70" s="138" t="s">
        <v>216</v>
      </c>
      <c r="G70" s="139" t="s">
        <v>274</v>
      </c>
      <c r="H70" s="139" t="s">
        <v>323</v>
      </c>
      <c r="I70" s="137" t="s">
        <v>130</v>
      </c>
      <c r="J70" s="137" t="s">
        <v>140</v>
      </c>
      <c r="K70" s="134" t="s">
        <v>49</v>
      </c>
      <c r="L70" s="131">
        <v>1</v>
      </c>
      <c r="M70" s="131" t="s">
        <v>80</v>
      </c>
      <c r="N70" s="131" t="s">
        <v>80</v>
      </c>
      <c r="O70" s="134" t="s">
        <v>37</v>
      </c>
      <c r="P70" s="131">
        <v>0.6</v>
      </c>
      <c r="Q70" s="133" t="s">
        <v>36</v>
      </c>
      <c r="R70" s="73">
        <v>1</v>
      </c>
      <c r="S70" s="110" t="s">
        <v>374</v>
      </c>
      <c r="T70" s="73" t="s">
        <v>35</v>
      </c>
      <c r="U70" s="80" t="s">
        <v>96</v>
      </c>
      <c r="V70" s="80" t="s">
        <v>104</v>
      </c>
      <c r="W70" s="81" t="s">
        <v>170</v>
      </c>
      <c r="X70" s="80" t="s">
        <v>107</v>
      </c>
      <c r="Y70" s="80" t="s">
        <v>112</v>
      </c>
      <c r="Z70" s="80" t="s">
        <v>116</v>
      </c>
      <c r="AA70" s="82">
        <v>0.6</v>
      </c>
      <c r="AB70" s="83" t="s">
        <v>45</v>
      </c>
      <c r="AC70" s="81">
        <v>0.6</v>
      </c>
      <c r="AD70" s="83" t="s">
        <v>37</v>
      </c>
      <c r="AE70" s="81">
        <v>0.6</v>
      </c>
      <c r="AF70" s="84" t="s">
        <v>37</v>
      </c>
      <c r="AG70" s="80" t="s">
        <v>126</v>
      </c>
      <c r="AH70" s="74"/>
      <c r="AI70" s="73"/>
      <c r="AJ70" s="85"/>
      <c r="AK70" s="85"/>
      <c r="AL70" s="74"/>
      <c r="AM70" s="73"/>
    </row>
    <row r="71" spans="1:39" s="86" customFormat="1" ht="111" customHeight="1" x14ac:dyDescent="0.2">
      <c r="A71" s="132"/>
      <c r="B71" s="138"/>
      <c r="C71" s="132"/>
      <c r="D71" s="132"/>
      <c r="E71" s="138"/>
      <c r="F71" s="138"/>
      <c r="G71" s="132"/>
      <c r="H71" s="132"/>
      <c r="I71" s="132"/>
      <c r="J71" s="132"/>
      <c r="K71" s="132"/>
      <c r="L71" s="132"/>
      <c r="M71" s="132"/>
      <c r="N71" s="132"/>
      <c r="O71" s="132"/>
      <c r="P71" s="132"/>
      <c r="Q71" s="132"/>
      <c r="R71" s="73">
        <v>2</v>
      </c>
      <c r="S71" s="110" t="s">
        <v>375</v>
      </c>
      <c r="T71" s="73" t="s">
        <v>35</v>
      </c>
      <c r="U71" s="80" t="s">
        <v>96</v>
      </c>
      <c r="V71" s="80" t="s">
        <v>104</v>
      </c>
      <c r="W71" s="81" t="s">
        <v>170</v>
      </c>
      <c r="X71" s="80" t="s">
        <v>107</v>
      </c>
      <c r="Y71" s="80" t="s">
        <v>112</v>
      </c>
      <c r="Z71" s="80" t="s">
        <v>116</v>
      </c>
      <c r="AA71" s="82">
        <v>0.36</v>
      </c>
      <c r="AB71" s="83" t="s">
        <v>43</v>
      </c>
      <c r="AC71" s="81">
        <v>0.36</v>
      </c>
      <c r="AD71" s="83" t="s">
        <v>37</v>
      </c>
      <c r="AE71" s="81">
        <v>0.6</v>
      </c>
      <c r="AF71" s="84" t="s">
        <v>37</v>
      </c>
      <c r="AG71" s="80" t="s">
        <v>121</v>
      </c>
      <c r="AH71" s="74"/>
      <c r="AI71" s="73"/>
      <c r="AJ71" s="85"/>
      <c r="AK71" s="85"/>
      <c r="AL71" s="74"/>
      <c r="AM71" s="73"/>
    </row>
    <row r="72" spans="1:39" s="86" customFormat="1" ht="111" customHeight="1" x14ac:dyDescent="0.2">
      <c r="A72" s="137">
        <v>28</v>
      </c>
      <c r="B72" s="139" t="s">
        <v>164</v>
      </c>
      <c r="C72" s="139" t="s">
        <v>125</v>
      </c>
      <c r="D72" s="139" t="s">
        <v>128</v>
      </c>
      <c r="E72" s="138" t="s">
        <v>165</v>
      </c>
      <c r="F72" s="138" t="s">
        <v>217</v>
      </c>
      <c r="G72" s="139" t="s">
        <v>275</v>
      </c>
      <c r="H72" s="139" t="s">
        <v>323</v>
      </c>
      <c r="I72" s="137" t="s">
        <v>130</v>
      </c>
      <c r="J72" s="137" t="s">
        <v>132</v>
      </c>
      <c r="K72" s="134" t="s">
        <v>49</v>
      </c>
      <c r="L72" s="131">
        <v>1</v>
      </c>
      <c r="M72" s="131" t="s">
        <v>80</v>
      </c>
      <c r="N72" s="131" t="s">
        <v>80</v>
      </c>
      <c r="O72" s="134" t="s">
        <v>37</v>
      </c>
      <c r="P72" s="131">
        <v>0.6</v>
      </c>
      <c r="Q72" s="133" t="s">
        <v>36</v>
      </c>
      <c r="R72" s="73">
        <v>1</v>
      </c>
      <c r="S72" s="109" t="s">
        <v>376</v>
      </c>
      <c r="T72" s="73" t="s">
        <v>35</v>
      </c>
      <c r="U72" s="80" t="s">
        <v>96</v>
      </c>
      <c r="V72" s="80" t="s">
        <v>104</v>
      </c>
      <c r="W72" s="81" t="s">
        <v>170</v>
      </c>
      <c r="X72" s="80" t="s">
        <v>107</v>
      </c>
      <c r="Y72" s="80" t="s">
        <v>112</v>
      </c>
      <c r="Z72" s="80" t="s">
        <v>116</v>
      </c>
      <c r="AA72" s="82">
        <v>0.6</v>
      </c>
      <c r="AB72" s="83" t="s">
        <v>45</v>
      </c>
      <c r="AC72" s="81">
        <v>0.6</v>
      </c>
      <c r="AD72" s="83" t="s">
        <v>37</v>
      </c>
      <c r="AE72" s="81">
        <v>0.6</v>
      </c>
      <c r="AF72" s="84" t="s">
        <v>37</v>
      </c>
      <c r="AG72" s="80" t="s">
        <v>126</v>
      </c>
      <c r="AH72" s="74"/>
      <c r="AI72" s="73"/>
      <c r="AJ72" s="85"/>
      <c r="AK72" s="85"/>
      <c r="AL72" s="74"/>
      <c r="AM72" s="73"/>
    </row>
    <row r="73" spans="1:39" s="86" customFormat="1" ht="111" customHeight="1" x14ac:dyDescent="0.2">
      <c r="A73" s="137"/>
      <c r="B73" s="139"/>
      <c r="C73" s="132"/>
      <c r="D73" s="132"/>
      <c r="E73" s="138"/>
      <c r="F73" s="138"/>
      <c r="G73" s="132"/>
      <c r="H73" s="132"/>
      <c r="I73" s="132"/>
      <c r="J73" s="132"/>
      <c r="K73" s="132"/>
      <c r="L73" s="132"/>
      <c r="M73" s="132"/>
      <c r="N73" s="132"/>
      <c r="O73" s="132"/>
      <c r="P73" s="132"/>
      <c r="Q73" s="132"/>
      <c r="R73" s="73">
        <v>2</v>
      </c>
      <c r="S73" s="109" t="s">
        <v>218</v>
      </c>
      <c r="T73" s="73" t="s">
        <v>35</v>
      </c>
      <c r="U73" s="80" t="s">
        <v>96</v>
      </c>
      <c r="V73" s="80" t="s">
        <v>104</v>
      </c>
      <c r="W73" s="81" t="s">
        <v>170</v>
      </c>
      <c r="X73" s="80" t="s">
        <v>107</v>
      </c>
      <c r="Y73" s="80" t="s">
        <v>112</v>
      </c>
      <c r="Z73" s="80" t="s">
        <v>116</v>
      </c>
      <c r="AA73" s="82">
        <v>0.36</v>
      </c>
      <c r="AB73" s="83" t="s">
        <v>43</v>
      </c>
      <c r="AC73" s="81">
        <v>0.36</v>
      </c>
      <c r="AD73" s="83" t="s">
        <v>37</v>
      </c>
      <c r="AE73" s="81">
        <v>0.6</v>
      </c>
      <c r="AF73" s="84" t="s">
        <v>37</v>
      </c>
      <c r="AG73" s="80" t="s">
        <v>121</v>
      </c>
      <c r="AH73" s="74"/>
      <c r="AI73" s="73"/>
      <c r="AJ73" s="85"/>
      <c r="AK73" s="85"/>
      <c r="AL73" s="74"/>
      <c r="AM73" s="73"/>
    </row>
    <row r="74" spans="1:39" s="86" customFormat="1" ht="111" customHeight="1" x14ac:dyDescent="0.2">
      <c r="A74" s="73">
        <v>29</v>
      </c>
      <c r="B74" s="73" t="s">
        <v>166</v>
      </c>
      <c r="C74" s="74" t="s">
        <v>123</v>
      </c>
      <c r="D74" s="74" t="s">
        <v>128</v>
      </c>
      <c r="E74" s="75" t="s">
        <v>377</v>
      </c>
      <c r="F74" s="75" t="s">
        <v>378</v>
      </c>
      <c r="G74" s="74" t="str">
        <f>_xlfn.CONCAT("Posibilidad de afectación ",IF(C74='[1]Opciones Tratamiento'!$E$2,"económica",IF(C74='[1]Opciones Tratamiento'!$E$4,"económica y reputacional",LOWER(C74)))," por ",LOWER(E74), ", debido a ",LOWER(F74))</f>
        <v>Posibilidad de afectación reputacional por adopción de decisiones contrarias al código general disciplinario, debido a la incorrecta aplicación de las normas  sustantivas y procesales, incumplimiento de procedimientos internos, inadecuado recaudo probatorio y sustanciaciación de las actuaciones disciplinarias</v>
      </c>
      <c r="H74" s="74" t="s">
        <v>323</v>
      </c>
      <c r="I74" s="73" t="s">
        <v>131</v>
      </c>
      <c r="J74" s="73" t="s">
        <v>135</v>
      </c>
      <c r="K74" s="76" t="str">
        <f>IF(OR(J74='[1]Opciones Tratamiento'!$K$14,J74='[1]Opciones Tratamiento'!$K$15,J74='[1]Opciones Tratamiento'!$K$16),"Muy Baja",IF(OR(J74='[1]Opciones Tratamiento'!$K$10,J74='[1]Opciones Tratamiento'!$K$11,J74='[1]Opciones Tratamiento'!$K$12,J74='[1]Opciones Tratamiento'!$K$13),"Baja",IF(OR(J74='[1]Opciones Tratamiento'!$K$4,J74='[1]Opciones Tratamiento'!$K$5,J74='[1]Opciones Tratamiento'!$K$6,J74='[1]Opciones Tratamiento'!$K$7,J74='[1]Opciones Tratamiento'!$K$8,J74='[1]Opciones Tratamiento'!$K$9),"Media",IF(J74='[1]Opciones Tratamiento'!$K$3,"Alta",IF(OR(J74='[1]Opciones Tratamiento'!$K$2,J74='[1]Opciones Tratamiento'!$K$17),"Muy Alta")))))</f>
        <v>Media</v>
      </c>
      <c r="L74" s="77">
        <f>IF(K74="","",IF(K74="Muy Baja",0.2,IF(K74="Baja",0.4,IF(K74="Media",0.6,IF(K74="Alta",0.8,IF(K74="Muy Alta",1,))))))</f>
        <v>0.6</v>
      </c>
      <c r="M74" s="77" t="s">
        <v>80</v>
      </c>
      <c r="N74" s="77" t="str">
        <f>IF(NOT(ISERROR(MATCH(M74,'[1]Tabla Impacto'!$B$221:$B$223,0))),'[1]Tabla Impacto'!$F$223&amp;"Por favor no seleccionar los criterios de impacto(Afectación Económica o presupuestal y Pérdida Reputacional)",M74)</f>
        <v xml:space="preserve">     El riesgo afecta la imagen de la entidad con algunos usuarios de relevancia frente al logro de los objetivos</v>
      </c>
      <c r="O74" s="76" t="str">
        <f>IF(OR(D74='[1]Opciones Tratamiento'!$H$2,D74='[1]Opciones Tratamiento'!$H$4),IF(OR(N74='[1]Tabla Impacto'!$C$11,N74='[1]Tabla Impacto'!$D$11),"Leve",IF(OR(N74='[1]Tabla Impacto'!$C$12,N74='[1]Tabla Impacto'!$D$12),"Menor",IF(OR(N74='[1]Tabla Impacto'!$C$13,N74='[1]Tabla Impacto'!$D$13),"Moderado",IF(OR(N74='[1]Tabla Impacto'!$C$14,N74='[1]Tabla Impacto'!$D$14),"Mayor",IF(OR(N74='[1]Tabla Impacto'!$C$15,N74='[1]Tabla Impacto'!$D$15),"Catastrófico",""))))),IF(D74='[1]Opciones Tratamiento'!$H$3,IF(COUNTIF('[1]Mapa final'!P75:AH75,"Si")&lt;=5,"Moderado",IF(AND(COUNTIF('[1]Mapa final'!P75:AH75,"Si")&gt;5,COUNTIF('[1]Mapa final'!P75:AH75,"Si")&lt;=10),"Mayor",IF(COUNTIF('[1]Mapa final'!P75:AH75,"Si")&gt;10,"Catastrófico","")))))</f>
        <v>Moderado</v>
      </c>
      <c r="P74" s="77">
        <f>IF(O74="","",IF(O74="Leve",0.2,IF(O74="Menor",0.4,IF(O74="Moderado",0.6,IF(O74="Mayor",0.8,IF(O74="Catastrófico",1,))))))</f>
        <v>0.6</v>
      </c>
      <c r="Q74" s="78" t="str">
        <f>IF(OR(AND(K74="Muy Baja",O74="Leve"),AND(K74="Muy Baja",O74="Menor"),AND(K74="Baja",O74="Leve")),"Bajo",IF(OR(AND(K74="Muy baja",O74="Moderado"),AND(K74="Baja",O74="Menor"),AND(K74="Baja",O74="Moderado"),AND(K74="Media",O74="Leve"),AND(K74="Media",O74="Menor"),AND(K74="Media",O74="Moderado"),AND(K74="Alta",O74="Leve"),AND(K74="Alta",O74="Menor")),"Moderado",IF(OR(AND(K74="Muy Baja",O74="Mayor"),AND(K74="Baja",O74="Mayor"),AND(K74="Media",O74="Mayor"),AND(K74="Alta",O74="Moderado"),AND(K74="Alta",O74="Mayor"),AND(K74="Muy Alta",O74="Leve"),AND(K74="Muy Alta",O74="Menor"),AND(K74="Muy Alta",O74="Moderado"),AND(K74="Muy Alta",O74="Mayor")),"Alto",IF(OR(AND(K74="Muy Baja",O74="Catastrófico"),AND(K74="Baja",O74="Catastrófico"),AND(K74="Media",O74="Catastrófico"),AND(K74="Alta",O74="Catastrófico"),AND(K74="Muy Alta",O74="Catastrófico")),"Extremo",""))))</f>
        <v>Moderado</v>
      </c>
      <c r="R74" s="73">
        <v>1</v>
      </c>
      <c r="S74" s="109" t="s">
        <v>379</v>
      </c>
      <c r="T74" s="73" t="str">
        <f t="shared" ref="T74:T78" si="0">IF(OR(U74="Preventivo",U74="Detectivo"),"Probabilidad",IF(U74="Correctivo","Impacto",""))</f>
        <v>Probabilidad</v>
      </c>
      <c r="U74" s="80" t="s">
        <v>96</v>
      </c>
      <c r="V74" s="80" t="s">
        <v>104</v>
      </c>
      <c r="W74" s="81" t="str">
        <f t="shared" ref="W74:W78" si="1">IF(AND(U74="Preventivo",V74="Automático"),"50%",IF(AND(U74="Preventivo",V74="Manual"),"40%",IF(AND(U74="Detectivo",V74="Automático"),"40%",IF(AND(U74="Detectivo",V74="Manual"),"30%",IF(AND(U74="Correctivo",V74="Automático"),"35%",IF(AND(U74="Correctivo",V74="Manual"),"25%",""))))))</f>
        <v>40%</v>
      </c>
      <c r="X74" s="80" t="s">
        <v>107</v>
      </c>
      <c r="Y74" s="80" t="s">
        <v>112</v>
      </c>
      <c r="Z74" s="80" t="s">
        <v>116</v>
      </c>
      <c r="AA74" s="82">
        <f>IFERROR(IF(T74="Probabilidad",(L74-(+L74*W74)),IF(T74="Impacto",L74,"")),"")</f>
        <v>0.36</v>
      </c>
      <c r="AB74" s="83" t="str">
        <f t="shared" ref="AB74:AB78" si="2">IFERROR(IF(AA74="","",IF(AA74&lt;=0.2,"Muy Baja",IF(AA74&lt;=0.4,"Baja",IF(AA74&lt;=0.6,"Media",IF(AA74&lt;=0.8,"Alta","Muy Alta"))))),"")</f>
        <v>Baja</v>
      </c>
      <c r="AC74" s="81">
        <f t="shared" ref="AC74:AC78" si="3">+AA74</f>
        <v>0.36</v>
      </c>
      <c r="AD74" s="83" t="str">
        <f t="shared" ref="AD74:AD78" si="4">IFERROR(IF(AE74="","",IF(AE74&lt;=0.2,"Leve",IF(AE74&lt;=0.4,"Menor",IF(AE74&lt;=0.6,"Moderado",IF(AE74&lt;=0.8,"Mayor","Catastrófico"))))),"")</f>
        <v>Moderado</v>
      </c>
      <c r="AE74" s="81">
        <f>IFERROR(IF(T74="Impacto",(P74-(+P74*W74)),IF(T74="Probabilidad",P74,"")),"")</f>
        <v>0.6</v>
      </c>
      <c r="AF74" s="84" t="str">
        <f t="shared" ref="AF74:AF78" si="5">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Moderado</v>
      </c>
      <c r="AG74" s="80" t="s">
        <v>121</v>
      </c>
      <c r="AH74" s="74"/>
      <c r="AI74" s="73"/>
      <c r="AJ74" s="85"/>
      <c r="AK74" s="85"/>
      <c r="AL74" s="74"/>
      <c r="AM74" s="73"/>
    </row>
    <row r="75" spans="1:39" s="86" customFormat="1" ht="111" customHeight="1" x14ac:dyDescent="0.2">
      <c r="A75" s="137">
        <v>30</v>
      </c>
      <c r="B75" s="137" t="s">
        <v>166</v>
      </c>
      <c r="C75" s="139" t="s">
        <v>123</v>
      </c>
      <c r="D75" s="139" t="s">
        <v>128</v>
      </c>
      <c r="E75" s="139" t="s">
        <v>219</v>
      </c>
      <c r="F75" s="139" t="s">
        <v>220</v>
      </c>
      <c r="G75" s="139" t="str">
        <f>_xlfn.CONCAT("Posibilidad de afectación ",IF(C75='[1]Opciones Tratamiento'!$E$2,"económica",IF(C75='[1]Opciones Tratamiento'!$E$4,"económica y reputacional",LOWER(C75)))," por ",LOWER(E75), ", debido a ",LOWER(F75))</f>
        <v>Posibilidad de afectación reputacional por perdida  de confidencialidad de la reserva legal del proceso disciplinario, debido a inadecuado manejo de los expedientes disciplinarios, no aplicación de los procedimientos internos</v>
      </c>
      <c r="H75" s="139" t="s">
        <v>323</v>
      </c>
      <c r="I75" s="137" t="s">
        <v>131</v>
      </c>
      <c r="J75" s="137" t="s">
        <v>135</v>
      </c>
      <c r="K75" s="134" t="str">
        <f>IF(OR(J75='[1]Opciones Tratamiento'!$K$14,J75='[1]Opciones Tratamiento'!$K$15,J75='[1]Opciones Tratamiento'!$K$16),"Muy Baja",IF(OR(J75='[1]Opciones Tratamiento'!$K$10,J75='[1]Opciones Tratamiento'!$K$11,J75='[1]Opciones Tratamiento'!$K$12,J75='[1]Opciones Tratamiento'!$K$13),"Baja",IF(OR(J75='[1]Opciones Tratamiento'!$K$4,J75='[1]Opciones Tratamiento'!$K$5,J75='[1]Opciones Tratamiento'!$K$6,J75='[1]Opciones Tratamiento'!$K$7,J75='[1]Opciones Tratamiento'!$K$8,J75='[1]Opciones Tratamiento'!$K$9),"Media",IF(J75='[1]Opciones Tratamiento'!$K$3,"Alta",IF(OR(J75='[1]Opciones Tratamiento'!$K$2,J75='[1]Opciones Tratamiento'!$K$17),"Muy Alta")))))</f>
        <v>Media</v>
      </c>
      <c r="L75" s="131">
        <f>IF(K75="","",IF(K75="Muy Baja",0.2,IF(K75="Baja",0.4,IF(K75="Media",0.6,IF(K75="Alta",0.8,IF(K75="Muy Alta",1,))))))</f>
        <v>0.6</v>
      </c>
      <c r="M75" s="131" t="s">
        <v>80</v>
      </c>
      <c r="N75" s="131" t="str">
        <f>IF(NOT(ISERROR(MATCH(M75,'[1]Tabla Impacto'!$B$221:$B$223,0))),'[1]Tabla Impacto'!$F$223&amp;"Por favor no seleccionar los criterios de impacto(Afectación Económica o presupuestal y Pérdida Reputacional)",M75)</f>
        <v xml:space="preserve">     El riesgo afecta la imagen de la entidad con algunos usuarios de relevancia frente al logro de los objetivos</v>
      </c>
      <c r="O75" s="134" t="str">
        <f>IF(OR(D75='[1]Opciones Tratamiento'!$H$2,D75='[1]Opciones Tratamiento'!$H$4),IF(OR(N75='[1]Tabla Impacto'!$C$11,N75='[1]Tabla Impacto'!$D$11),"Leve",IF(OR(N75='[1]Tabla Impacto'!$C$12,N75='[1]Tabla Impacto'!$D$12),"Menor",IF(OR(N75='[1]Tabla Impacto'!$C$13,N75='[1]Tabla Impacto'!$D$13),"Moderado",IF(OR(N75='[1]Tabla Impacto'!$C$14,N75='[1]Tabla Impacto'!$D$14),"Mayor",IF(OR(N75='[1]Tabla Impacto'!$C$15,N75='[1]Tabla Impacto'!$D$15),"Catastrófico",""))))),IF(D75='[1]Opciones Tratamiento'!$H$3,IF(COUNTIF('[1]Mapa final'!P76:AH76,"Si")&lt;=5,"Moderado",IF(AND(COUNTIF('[1]Mapa final'!P76:AH76,"Si")&gt;5,COUNTIF('[1]Mapa final'!P76:AH76,"Si")&lt;=10),"Mayor",IF(COUNTIF('[1]Mapa final'!P76:AH76,"Si")&gt;10,"Catastrófico","")))))</f>
        <v>Moderado</v>
      </c>
      <c r="P75" s="131">
        <f>IF(O75="","",IF(O75="Leve",0.2,IF(O75="Menor",0.4,IF(O75="Moderado",0.6,IF(O75="Mayor",0.8,IF(O75="Catastrófico",1,))))))</f>
        <v>0.6</v>
      </c>
      <c r="Q75" s="133" t="str">
        <f>IF(OR(AND(K75="Muy Baja",O75="Leve"),AND(K75="Muy Baja",O75="Menor"),AND(K75="Baja",O75="Leve")),"Bajo",IF(OR(AND(K75="Muy baja",O75="Moderado"),AND(K75="Baja",O75="Menor"),AND(K75="Baja",O75="Moderado"),AND(K75="Media",O75="Leve"),AND(K75="Media",O75="Menor"),AND(K75="Media",O75="Moderado"),AND(K75="Alta",O75="Leve"),AND(K75="Alta",O75="Menor")),"Moderado",IF(OR(AND(K75="Muy Baja",O75="Mayor"),AND(K75="Baja",O75="Mayor"),AND(K75="Media",O75="Mayor"),AND(K75="Alta",O75="Moderado"),AND(K75="Alta",O75="Mayor"),AND(K75="Muy Alta",O75="Leve"),AND(K75="Muy Alta",O75="Menor"),AND(K75="Muy Alta",O75="Moderado"),AND(K75="Muy Alta",O75="Mayor")),"Alto",IF(OR(AND(K75="Muy Baja",O75="Catastrófico"),AND(K75="Baja",O75="Catastrófico"),AND(K75="Media",O75="Catastrófico"),AND(K75="Alta",O75="Catastrófico"),AND(K75="Muy Alta",O75="Catastrófico")),"Extremo",""))))</f>
        <v>Moderado</v>
      </c>
      <c r="R75" s="73">
        <v>1</v>
      </c>
      <c r="S75" s="109" t="s">
        <v>380</v>
      </c>
      <c r="T75" s="73" t="str">
        <f t="shared" si="0"/>
        <v>Probabilidad</v>
      </c>
      <c r="U75" s="80" t="s">
        <v>96</v>
      </c>
      <c r="V75" s="80" t="s">
        <v>104</v>
      </c>
      <c r="W75" s="81" t="str">
        <f t="shared" si="1"/>
        <v>40%</v>
      </c>
      <c r="X75" s="80" t="s">
        <v>107</v>
      </c>
      <c r="Y75" s="80" t="s">
        <v>112</v>
      </c>
      <c r="Z75" s="80" t="s">
        <v>116</v>
      </c>
      <c r="AA75" s="82">
        <f>IFERROR(IF(T75="Probabilidad",(L75-(+L75*W75)),IF(T75="Impacto",L75,"")),"")</f>
        <v>0.36</v>
      </c>
      <c r="AB75" s="83" t="str">
        <f t="shared" si="2"/>
        <v>Baja</v>
      </c>
      <c r="AC75" s="81">
        <f t="shared" si="3"/>
        <v>0.36</v>
      </c>
      <c r="AD75" s="83" t="str">
        <f t="shared" si="4"/>
        <v>Moderado</v>
      </c>
      <c r="AE75" s="81">
        <f>IFERROR(IF(T75="Impacto",(P75-(+P75*W75)),IF(T75="Probabilidad",P75,"")),"")</f>
        <v>0.6</v>
      </c>
      <c r="AF75" s="84" t="str">
        <f t="shared" si="5"/>
        <v>Moderado</v>
      </c>
      <c r="AG75" s="80" t="s">
        <v>126</v>
      </c>
      <c r="AH75" s="74"/>
      <c r="AI75" s="73"/>
      <c r="AJ75" s="85"/>
      <c r="AK75" s="85"/>
      <c r="AL75" s="74"/>
      <c r="AM75" s="73"/>
    </row>
    <row r="76" spans="1:39" s="86" customFormat="1" ht="111" customHeight="1" x14ac:dyDescent="0.2">
      <c r="A76" s="132"/>
      <c r="B76" s="137"/>
      <c r="C76" s="132"/>
      <c r="D76" s="132"/>
      <c r="E76" s="132"/>
      <c r="F76" s="132"/>
      <c r="G76" s="132"/>
      <c r="H76" s="132"/>
      <c r="I76" s="132"/>
      <c r="J76" s="132"/>
      <c r="K76" s="132"/>
      <c r="L76" s="132"/>
      <c r="M76" s="132"/>
      <c r="N76" s="132"/>
      <c r="O76" s="132"/>
      <c r="P76" s="132"/>
      <c r="Q76" s="132"/>
      <c r="R76" s="73">
        <v>2</v>
      </c>
      <c r="S76" s="109" t="s">
        <v>381</v>
      </c>
      <c r="T76" s="73" t="str">
        <f t="shared" si="0"/>
        <v>Probabilidad</v>
      </c>
      <c r="U76" s="80" t="s">
        <v>96</v>
      </c>
      <c r="V76" s="80" t="s">
        <v>104</v>
      </c>
      <c r="W76" s="81" t="str">
        <f t="shared" si="1"/>
        <v>40%</v>
      </c>
      <c r="X76" s="80" t="s">
        <v>107</v>
      </c>
      <c r="Y76" s="80" t="s">
        <v>112</v>
      </c>
      <c r="Z76" s="80" t="s">
        <v>116</v>
      </c>
      <c r="AA76" s="82">
        <f>IFERROR(IF(AND(T75="Probabilidad",T76="Probabilidad"),(AC75-(+AC75*W76)),IF(T76="Probabilidad",(L75-(+L75*W76)),IF(T76="Impacto",AC75,""))),"")</f>
        <v>0.216</v>
      </c>
      <c r="AB76" s="83" t="str">
        <f t="shared" si="2"/>
        <v>Baja</v>
      </c>
      <c r="AC76" s="81">
        <f t="shared" si="3"/>
        <v>0.216</v>
      </c>
      <c r="AD76" s="83" t="str">
        <f t="shared" si="4"/>
        <v>Moderado</v>
      </c>
      <c r="AE76" s="81">
        <f>IFERROR(IF(AND(T75="Impacto",T76="Impacto"),(AE74-(+AE74*W76)),IF(T76="Impacto",($P$7-(+$P$7*W76)),IF(T76="Probabilidad",AE74,""))),"")</f>
        <v>0.6</v>
      </c>
      <c r="AF76" s="84" t="str">
        <f t="shared" si="5"/>
        <v>Moderado</v>
      </c>
      <c r="AG76" s="80" t="s">
        <v>121</v>
      </c>
      <c r="AH76" s="74"/>
      <c r="AI76" s="73"/>
      <c r="AJ76" s="85"/>
      <c r="AK76" s="85"/>
      <c r="AL76" s="74"/>
      <c r="AM76" s="73"/>
    </row>
    <row r="77" spans="1:39" s="86" customFormat="1" ht="111" customHeight="1" x14ac:dyDescent="0.2">
      <c r="A77" s="137">
        <v>31</v>
      </c>
      <c r="B77" s="137" t="s">
        <v>166</v>
      </c>
      <c r="C77" s="139" t="s">
        <v>123</v>
      </c>
      <c r="D77" s="139" t="s">
        <v>128</v>
      </c>
      <c r="E77" s="139" t="s">
        <v>288</v>
      </c>
      <c r="F77" s="139" t="s">
        <v>289</v>
      </c>
      <c r="G77" s="139" t="str">
        <f>_xlfn.CONCAT("Posibilidad de afectación ",IF(C77='[1]Opciones Tratamiento'!$E$2,"económica",IF(C77='[1]Opciones Tratamiento'!$E$4,"económica y reputacional",LOWER(C77)))," por ",LOWER(E77), ", debido a ",LOWER(F77))</f>
        <v>Posibilidad de afectación reputacional por vencimiento de los términos legales en el desarrollo de los procesos disciplinarios, debido a descuido en la gestión de las actuaciones disciplinarias en las diferentes etapas</v>
      </c>
      <c r="H77" s="139" t="s">
        <v>323</v>
      </c>
      <c r="I77" s="137" t="s">
        <v>131</v>
      </c>
      <c r="J77" s="137" t="s">
        <v>135</v>
      </c>
      <c r="K77" s="134" t="str">
        <f>IF(OR(J77='[1]Opciones Tratamiento'!$K$14,J77='[1]Opciones Tratamiento'!$K$15,J77='[1]Opciones Tratamiento'!$K$16),"Muy Baja",IF(OR(J77='[1]Opciones Tratamiento'!$K$10,J77='[1]Opciones Tratamiento'!$K$11,J77='[1]Opciones Tratamiento'!$K$12,J77='[1]Opciones Tratamiento'!$K$13),"Baja",IF(OR(J77='[1]Opciones Tratamiento'!$K$4,J77='[1]Opciones Tratamiento'!$K$5,J77='[1]Opciones Tratamiento'!$K$6,J77='[1]Opciones Tratamiento'!$K$7,J77='[1]Opciones Tratamiento'!$K$8,J77='[1]Opciones Tratamiento'!$K$9),"Media",IF(J77='[1]Opciones Tratamiento'!$K$3,"Alta",IF(OR(J77='[1]Opciones Tratamiento'!$K$2,J77='[1]Opciones Tratamiento'!$K$17),"Muy Alta")))))</f>
        <v>Media</v>
      </c>
      <c r="L77" s="131">
        <f>IF(K77="","",IF(K77="Muy Baja",0.2,IF(K77="Baja",0.4,IF(K77="Media",0.6,IF(K77="Alta",0.8,IF(K77="Muy Alta",1,))))))</f>
        <v>0.6</v>
      </c>
      <c r="M77" s="131" t="s">
        <v>80</v>
      </c>
      <c r="N77" s="131" t="str">
        <f>IF(NOT(ISERROR(MATCH(M77,'[1]Tabla Impacto'!$B$221:$B$223,0))),'[1]Tabla Impacto'!$F$223&amp;"Por favor no seleccionar los criterios de impacto(Afectación Económica o presupuestal y Pérdida Reputacional)",M77)</f>
        <v xml:space="preserve">     El riesgo afecta la imagen de la entidad con algunos usuarios de relevancia frente al logro de los objetivos</v>
      </c>
      <c r="O77" s="134" t="str">
        <f>IF(OR(D77='[1]Opciones Tratamiento'!$H$2,D77='[1]Opciones Tratamiento'!$H$4),IF(OR(N77='[1]Tabla Impacto'!$C$11,N77='[1]Tabla Impacto'!$D$11),"Leve",IF(OR(N77='[1]Tabla Impacto'!$C$12,N77='[1]Tabla Impacto'!$D$12),"Menor",IF(OR(N77='[1]Tabla Impacto'!$C$13,N77='[1]Tabla Impacto'!$D$13),"Moderado",IF(OR(N77='[1]Tabla Impacto'!$C$14,N77='[1]Tabla Impacto'!$D$14),"Mayor",IF(OR(N77='[1]Tabla Impacto'!$C$15,N77='[1]Tabla Impacto'!$D$15),"Catastrófico",""))))),IF(D77='[1]Opciones Tratamiento'!$H$3,IF(COUNTIF('[1]Mapa final'!P78:AH78,"Si")&lt;=5,"Moderado",IF(AND(COUNTIF('[1]Mapa final'!P78:AH78,"Si")&gt;5,COUNTIF('[1]Mapa final'!P78:AH78,"Si")&lt;=10),"Mayor",IF(COUNTIF('[1]Mapa final'!P78:AH78,"Si")&gt;10,"Catastrófico","")))))</f>
        <v>Moderado</v>
      </c>
      <c r="P77" s="131">
        <f>IF(O77="","",IF(O77="Leve",0.2,IF(O77="Menor",0.4,IF(O77="Moderado",0.6,IF(O77="Mayor",0.8,IF(O77="Catastrófico",1,))))))</f>
        <v>0.6</v>
      </c>
      <c r="Q77" s="133" t="str">
        <f>IF(OR(AND(K77="Muy Baja",O77="Leve"),AND(K77="Muy Baja",O77="Menor"),AND(K77="Baja",O77="Leve")),"Bajo",IF(OR(AND(K77="Muy baja",O77="Moderado"),AND(K77="Baja",O77="Menor"),AND(K77="Baja",O77="Moderado"),AND(K77="Media",O77="Leve"),AND(K77="Media",O77="Menor"),AND(K77="Media",O77="Moderado"),AND(K77="Alta",O77="Leve"),AND(K77="Alta",O77="Menor")),"Moderado",IF(OR(AND(K77="Muy Baja",O77="Mayor"),AND(K77="Baja",O77="Mayor"),AND(K77="Media",O77="Mayor"),AND(K77="Alta",O77="Moderado"),AND(K77="Alta",O77="Mayor"),AND(K77="Muy Alta",O77="Leve"),AND(K77="Muy Alta",O77="Menor"),AND(K77="Muy Alta",O77="Moderado"),AND(K77="Muy Alta",O77="Mayor")),"Alto",IF(OR(AND(K77="Muy Baja",O77="Catastrófico"),AND(K77="Baja",O77="Catastrófico"),AND(K77="Media",O77="Catastrófico"),AND(K77="Alta",O77="Catastrófico"),AND(K77="Muy Alta",O77="Catastrófico")),"Extremo",""))))</f>
        <v>Moderado</v>
      </c>
      <c r="R77" s="73">
        <v>1</v>
      </c>
      <c r="S77" s="109" t="s">
        <v>382</v>
      </c>
      <c r="T77" s="73" t="str">
        <f t="shared" si="0"/>
        <v>Probabilidad</v>
      </c>
      <c r="U77" s="80" t="s">
        <v>96</v>
      </c>
      <c r="V77" s="80" t="s">
        <v>104</v>
      </c>
      <c r="W77" s="81" t="str">
        <f t="shared" si="1"/>
        <v>40%</v>
      </c>
      <c r="X77" s="80" t="s">
        <v>107</v>
      </c>
      <c r="Y77" s="80" t="s">
        <v>112</v>
      </c>
      <c r="Z77" s="80" t="s">
        <v>116</v>
      </c>
      <c r="AA77" s="82">
        <f>IFERROR(IF(T77="Probabilidad",(L77-(+L77*W77)),IF(T77="Impacto",L77,"")),"")</f>
        <v>0.36</v>
      </c>
      <c r="AB77" s="83" t="str">
        <f t="shared" si="2"/>
        <v>Baja</v>
      </c>
      <c r="AC77" s="81">
        <f t="shared" si="3"/>
        <v>0.36</v>
      </c>
      <c r="AD77" s="83" t="str">
        <f t="shared" si="4"/>
        <v>Moderado</v>
      </c>
      <c r="AE77" s="81">
        <f>IFERROR(IF(T77="Impacto",(P77-(+P77*W77)),IF(T77="Probabilidad",P77,"")),"")</f>
        <v>0.6</v>
      </c>
      <c r="AF77" s="84" t="str">
        <f t="shared" si="5"/>
        <v>Moderado</v>
      </c>
      <c r="AG77" s="80" t="s">
        <v>126</v>
      </c>
      <c r="AH77" s="74"/>
      <c r="AI77" s="73"/>
      <c r="AJ77" s="85"/>
      <c r="AK77" s="85"/>
      <c r="AL77" s="74"/>
      <c r="AM77" s="73"/>
    </row>
    <row r="78" spans="1:39" s="86" customFormat="1" ht="111" customHeight="1" x14ac:dyDescent="0.2">
      <c r="A78" s="132"/>
      <c r="B78" s="137"/>
      <c r="C78" s="132"/>
      <c r="D78" s="132"/>
      <c r="E78" s="132"/>
      <c r="F78" s="132"/>
      <c r="G78" s="132"/>
      <c r="H78" s="132"/>
      <c r="I78" s="132"/>
      <c r="J78" s="132"/>
      <c r="K78" s="132"/>
      <c r="L78" s="132"/>
      <c r="M78" s="132"/>
      <c r="N78" s="132"/>
      <c r="O78" s="132"/>
      <c r="P78" s="132"/>
      <c r="Q78" s="132"/>
      <c r="R78" s="73">
        <v>2</v>
      </c>
      <c r="S78" s="109" t="s">
        <v>383</v>
      </c>
      <c r="T78" s="73" t="str">
        <f t="shared" si="0"/>
        <v>Probabilidad</v>
      </c>
      <c r="U78" s="80" t="s">
        <v>96</v>
      </c>
      <c r="V78" s="80" t="s">
        <v>104</v>
      </c>
      <c r="W78" s="81" t="str">
        <f t="shared" si="1"/>
        <v>40%</v>
      </c>
      <c r="X78" s="80" t="s">
        <v>107</v>
      </c>
      <c r="Y78" s="80" t="s">
        <v>112</v>
      </c>
      <c r="Z78" s="80" t="s">
        <v>116</v>
      </c>
      <c r="AA78" s="82">
        <f>IFERROR(IF(AND(T77="Probabilidad",T78="Probabilidad"),(AC77-(+AC77*W78)),IF(T78="Probabilidad",(L77-(+L77*W78)),IF(T78="Impacto",AC77,""))),"")</f>
        <v>0.216</v>
      </c>
      <c r="AB78" s="83" t="str">
        <f t="shared" si="2"/>
        <v>Baja</v>
      </c>
      <c r="AC78" s="81">
        <f t="shared" si="3"/>
        <v>0.216</v>
      </c>
      <c r="AD78" s="83" t="str">
        <f t="shared" si="4"/>
        <v>Moderado</v>
      </c>
      <c r="AE78" s="81">
        <f>IFERROR(IF(AND(T77="Impacto",T78="Impacto"),(AE76-(+AE76*W78)),IF(T78="Impacto",($P$7-(+$P$7*W78)),IF(T78="Probabilidad",AE76,""))),"")</f>
        <v>0.6</v>
      </c>
      <c r="AF78" s="84" t="str">
        <f t="shared" si="5"/>
        <v>Moderado</v>
      </c>
      <c r="AG78" s="80" t="s">
        <v>121</v>
      </c>
      <c r="AH78" s="74"/>
      <c r="AI78" s="73"/>
      <c r="AJ78" s="85"/>
      <c r="AK78" s="85"/>
      <c r="AL78" s="74"/>
      <c r="AM78" s="73"/>
    </row>
    <row r="79" spans="1:39" s="86" customFormat="1" ht="111" customHeight="1" x14ac:dyDescent="0.2">
      <c r="A79" s="137">
        <v>32</v>
      </c>
      <c r="B79" s="137" t="s">
        <v>225</v>
      </c>
      <c r="C79" s="139" t="s">
        <v>123</v>
      </c>
      <c r="D79" s="139" t="s">
        <v>128</v>
      </c>
      <c r="E79" s="138" t="s">
        <v>221</v>
      </c>
      <c r="F79" s="140" t="s">
        <v>222</v>
      </c>
      <c r="G79" s="139" t="s">
        <v>276</v>
      </c>
      <c r="H79" s="139" t="s">
        <v>323</v>
      </c>
      <c r="I79" s="137" t="s">
        <v>131</v>
      </c>
      <c r="J79" s="137" t="s">
        <v>134</v>
      </c>
      <c r="K79" s="134" t="s">
        <v>45</v>
      </c>
      <c r="L79" s="131">
        <v>0.6</v>
      </c>
      <c r="M79" s="131" t="s">
        <v>80</v>
      </c>
      <c r="N79" s="131" t="s">
        <v>80</v>
      </c>
      <c r="O79" s="134" t="s">
        <v>37</v>
      </c>
      <c r="P79" s="131">
        <v>0.6</v>
      </c>
      <c r="Q79" s="133" t="s">
        <v>37</v>
      </c>
      <c r="R79" s="73">
        <v>1</v>
      </c>
      <c r="S79" s="109" t="s">
        <v>384</v>
      </c>
      <c r="T79" s="73" t="s">
        <v>35</v>
      </c>
      <c r="U79" s="80" t="s">
        <v>96</v>
      </c>
      <c r="V79" s="80" t="s">
        <v>104</v>
      </c>
      <c r="W79" s="81" t="s">
        <v>170</v>
      </c>
      <c r="X79" s="80" t="s">
        <v>110</v>
      </c>
      <c r="Y79" s="80" t="s">
        <v>112</v>
      </c>
      <c r="Z79" s="80" t="s">
        <v>116</v>
      </c>
      <c r="AA79" s="82">
        <v>0.36</v>
      </c>
      <c r="AB79" s="83" t="s">
        <v>43</v>
      </c>
      <c r="AC79" s="81">
        <v>0.36</v>
      </c>
      <c r="AD79" s="83" t="s">
        <v>37</v>
      </c>
      <c r="AE79" s="81">
        <v>0.6</v>
      </c>
      <c r="AF79" s="84" t="s">
        <v>37</v>
      </c>
      <c r="AG79" s="80" t="s">
        <v>126</v>
      </c>
      <c r="AH79" s="74"/>
      <c r="AI79" s="73"/>
      <c r="AJ79" s="85"/>
      <c r="AK79" s="85"/>
      <c r="AL79" s="74"/>
      <c r="AM79" s="73"/>
    </row>
    <row r="80" spans="1:39" s="86" customFormat="1" ht="111" customHeight="1" x14ac:dyDescent="0.2">
      <c r="A80" s="137"/>
      <c r="B80" s="137"/>
      <c r="C80" s="132"/>
      <c r="D80" s="132"/>
      <c r="E80" s="138"/>
      <c r="F80" s="140"/>
      <c r="G80" s="132"/>
      <c r="H80" s="132"/>
      <c r="I80" s="132"/>
      <c r="J80" s="132"/>
      <c r="K80" s="132"/>
      <c r="L80" s="132"/>
      <c r="M80" s="132"/>
      <c r="N80" s="132"/>
      <c r="O80" s="132"/>
      <c r="P80" s="132"/>
      <c r="Q80" s="132"/>
      <c r="R80" s="73">
        <v>2</v>
      </c>
      <c r="S80" s="109" t="s">
        <v>385</v>
      </c>
      <c r="T80" s="73" t="s">
        <v>1</v>
      </c>
      <c r="U80" s="80" t="s">
        <v>100</v>
      </c>
      <c r="V80" s="80" t="s">
        <v>104</v>
      </c>
      <c r="W80" s="81" t="s">
        <v>238</v>
      </c>
      <c r="X80" s="80" t="s">
        <v>110</v>
      </c>
      <c r="Y80" s="80" t="s">
        <v>112</v>
      </c>
      <c r="Z80" s="80" t="s">
        <v>116</v>
      </c>
      <c r="AA80" s="82">
        <v>0.36</v>
      </c>
      <c r="AB80" s="83" t="s">
        <v>43</v>
      </c>
      <c r="AC80" s="81">
        <v>0.36</v>
      </c>
      <c r="AD80" s="83" t="s">
        <v>37</v>
      </c>
      <c r="AE80" s="81">
        <v>0.44999999999999996</v>
      </c>
      <c r="AF80" s="84" t="s">
        <v>37</v>
      </c>
      <c r="AG80" s="80" t="s">
        <v>126</v>
      </c>
      <c r="AH80" s="74"/>
      <c r="AI80" s="73"/>
      <c r="AJ80" s="85"/>
      <c r="AK80" s="85"/>
      <c r="AL80" s="74"/>
      <c r="AM80" s="73"/>
    </row>
    <row r="81" spans="1:39" s="86" customFormat="1" ht="111" customHeight="1" x14ac:dyDescent="0.2">
      <c r="A81" s="137"/>
      <c r="B81" s="137"/>
      <c r="C81" s="132"/>
      <c r="D81" s="132"/>
      <c r="E81" s="138"/>
      <c r="F81" s="140"/>
      <c r="G81" s="132"/>
      <c r="H81" s="132"/>
      <c r="I81" s="132"/>
      <c r="J81" s="132"/>
      <c r="K81" s="132"/>
      <c r="L81" s="132"/>
      <c r="M81" s="132"/>
      <c r="N81" s="132"/>
      <c r="O81" s="132"/>
      <c r="P81" s="132"/>
      <c r="Q81" s="132"/>
      <c r="R81" s="73">
        <v>3</v>
      </c>
      <c r="S81" s="109" t="s">
        <v>386</v>
      </c>
      <c r="T81" s="73" t="s">
        <v>1</v>
      </c>
      <c r="U81" s="80" t="s">
        <v>100</v>
      </c>
      <c r="V81" s="80" t="s">
        <v>104</v>
      </c>
      <c r="W81" s="81" t="s">
        <v>238</v>
      </c>
      <c r="X81" s="80" t="s">
        <v>107</v>
      </c>
      <c r="Y81" s="80" t="s">
        <v>112</v>
      </c>
      <c r="Z81" s="80" t="s">
        <v>116</v>
      </c>
      <c r="AA81" s="82">
        <v>0.36</v>
      </c>
      <c r="AB81" s="83" t="s">
        <v>43</v>
      </c>
      <c r="AC81" s="81">
        <v>0.36</v>
      </c>
      <c r="AD81" s="83" t="s">
        <v>58</v>
      </c>
      <c r="AE81" s="81">
        <v>0.33749999999999997</v>
      </c>
      <c r="AF81" s="84" t="s">
        <v>37</v>
      </c>
      <c r="AG81" s="80" t="s">
        <v>121</v>
      </c>
      <c r="AH81" s="74"/>
      <c r="AI81" s="73"/>
      <c r="AJ81" s="85"/>
      <c r="AK81" s="85"/>
      <c r="AL81" s="74"/>
      <c r="AM81" s="73"/>
    </row>
    <row r="82" spans="1:39" s="86" customFormat="1" ht="111" customHeight="1" x14ac:dyDescent="0.2">
      <c r="A82" s="137">
        <v>33</v>
      </c>
      <c r="B82" s="137" t="s">
        <v>225</v>
      </c>
      <c r="C82" s="139" t="s">
        <v>123</v>
      </c>
      <c r="D82" s="139" t="s">
        <v>128</v>
      </c>
      <c r="E82" s="139" t="s">
        <v>223</v>
      </c>
      <c r="F82" s="139" t="s">
        <v>224</v>
      </c>
      <c r="G82" s="139" t="s">
        <v>277</v>
      </c>
      <c r="H82" s="139" t="s">
        <v>323</v>
      </c>
      <c r="I82" s="137" t="s">
        <v>131</v>
      </c>
      <c r="J82" s="137" t="s">
        <v>134</v>
      </c>
      <c r="K82" s="134" t="s">
        <v>45</v>
      </c>
      <c r="L82" s="131">
        <v>0.6</v>
      </c>
      <c r="M82" s="131" t="s">
        <v>80</v>
      </c>
      <c r="N82" s="131" t="s">
        <v>80</v>
      </c>
      <c r="O82" s="134" t="s">
        <v>37</v>
      </c>
      <c r="P82" s="131">
        <v>0.6</v>
      </c>
      <c r="Q82" s="133" t="s">
        <v>37</v>
      </c>
      <c r="R82" s="73">
        <v>1</v>
      </c>
      <c r="S82" s="109" t="s">
        <v>387</v>
      </c>
      <c r="T82" s="73" t="s">
        <v>35</v>
      </c>
      <c r="U82" s="80" t="s">
        <v>96</v>
      </c>
      <c r="V82" s="80" t="s">
        <v>104</v>
      </c>
      <c r="W82" s="81" t="s">
        <v>170</v>
      </c>
      <c r="X82" s="80" t="s">
        <v>107</v>
      </c>
      <c r="Y82" s="80" t="s">
        <v>112</v>
      </c>
      <c r="Z82" s="80" t="s">
        <v>116</v>
      </c>
      <c r="AA82" s="82">
        <v>0.36</v>
      </c>
      <c r="AB82" s="83" t="s">
        <v>43</v>
      </c>
      <c r="AC82" s="81">
        <v>0.36</v>
      </c>
      <c r="AD82" s="83" t="s">
        <v>37</v>
      </c>
      <c r="AE82" s="81">
        <v>0.6</v>
      </c>
      <c r="AF82" s="84" t="s">
        <v>37</v>
      </c>
      <c r="AG82" s="80" t="s">
        <v>126</v>
      </c>
      <c r="AH82" s="74"/>
      <c r="AI82" s="73"/>
      <c r="AJ82" s="85"/>
      <c r="AK82" s="85"/>
      <c r="AL82" s="74"/>
      <c r="AM82" s="73"/>
    </row>
    <row r="83" spans="1:39" s="86" customFormat="1" ht="111" customHeight="1" x14ac:dyDescent="0.2">
      <c r="A83" s="137"/>
      <c r="B83" s="137"/>
      <c r="C83" s="132"/>
      <c r="D83" s="132"/>
      <c r="E83" s="132"/>
      <c r="F83" s="132"/>
      <c r="G83" s="132"/>
      <c r="H83" s="132"/>
      <c r="I83" s="132"/>
      <c r="J83" s="132"/>
      <c r="K83" s="132"/>
      <c r="L83" s="132"/>
      <c r="M83" s="132"/>
      <c r="N83" s="132"/>
      <c r="O83" s="132"/>
      <c r="P83" s="132"/>
      <c r="Q83" s="132"/>
      <c r="R83" s="73">
        <v>2</v>
      </c>
      <c r="S83" s="109" t="s">
        <v>388</v>
      </c>
      <c r="T83" s="73" t="s">
        <v>35</v>
      </c>
      <c r="U83" s="80" t="s">
        <v>98</v>
      </c>
      <c r="V83" s="80" t="s">
        <v>104</v>
      </c>
      <c r="W83" s="81" t="s">
        <v>231</v>
      </c>
      <c r="X83" s="80" t="s">
        <v>107</v>
      </c>
      <c r="Y83" s="80" t="s">
        <v>112</v>
      </c>
      <c r="Z83" s="80" t="s">
        <v>116</v>
      </c>
      <c r="AA83" s="82">
        <v>0.252</v>
      </c>
      <c r="AB83" s="83" t="s">
        <v>43</v>
      </c>
      <c r="AC83" s="81">
        <v>0.252</v>
      </c>
      <c r="AD83" s="83" t="s">
        <v>37</v>
      </c>
      <c r="AE83" s="81">
        <v>0.6</v>
      </c>
      <c r="AF83" s="84" t="s">
        <v>37</v>
      </c>
      <c r="AG83" s="80" t="s">
        <v>121</v>
      </c>
      <c r="AH83" s="74"/>
      <c r="AI83" s="73"/>
      <c r="AJ83" s="85"/>
      <c r="AK83" s="85"/>
      <c r="AL83" s="74"/>
      <c r="AM83" s="73"/>
    </row>
    <row r="84" spans="1:39" ht="111" customHeight="1" x14ac:dyDescent="0.2">
      <c r="A84" s="137">
        <v>34</v>
      </c>
      <c r="B84" s="139" t="s">
        <v>230</v>
      </c>
      <c r="C84" s="139" t="s">
        <v>125</v>
      </c>
      <c r="D84" s="139" t="s">
        <v>128</v>
      </c>
      <c r="E84" s="138" t="s">
        <v>226</v>
      </c>
      <c r="F84" s="138" t="s">
        <v>227</v>
      </c>
      <c r="G84" s="139" t="s">
        <v>278</v>
      </c>
      <c r="H84" s="139" t="s">
        <v>323</v>
      </c>
      <c r="I84" s="137" t="s">
        <v>131</v>
      </c>
      <c r="J84" s="137" t="s">
        <v>132</v>
      </c>
      <c r="K84" s="134" t="s">
        <v>49</v>
      </c>
      <c r="L84" s="131">
        <v>1</v>
      </c>
      <c r="M84" s="131" t="s">
        <v>77</v>
      </c>
      <c r="N84" s="131" t="s">
        <v>77</v>
      </c>
      <c r="O84" s="134" t="s">
        <v>58</v>
      </c>
      <c r="P84" s="131">
        <v>0.4</v>
      </c>
      <c r="Q84" s="133" t="s">
        <v>36</v>
      </c>
      <c r="R84" s="73">
        <v>1</v>
      </c>
      <c r="S84" s="109" t="s">
        <v>228</v>
      </c>
      <c r="T84" s="73" t="s">
        <v>35</v>
      </c>
      <c r="U84" s="80" t="s">
        <v>96</v>
      </c>
      <c r="V84" s="80" t="s">
        <v>104</v>
      </c>
      <c r="W84" s="81" t="s">
        <v>170</v>
      </c>
      <c r="X84" s="80" t="s">
        <v>107</v>
      </c>
      <c r="Y84" s="80" t="s">
        <v>112</v>
      </c>
      <c r="Z84" s="80" t="s">
        <v>116</v>
      </c>
      <c r="AA84" s="82">
        <v>0.6</v>
      </c>
      <c r="AB84" s="83" t="s">
        <v>45</v>
      </c>
      <c r="AC84" s="81">
        <v>0.6</v>
      </c>
      <c r="AD84" s="83" t="s">
        <v>58</v>
      </c>
      <c r="AE84" s="81">
        <v>0.4</v>
      </c>
      <c r="AF84" s="84" t="s">
        <v>37</v>
      </c>
      <c r="AG84" s="80" t="s">
        <v>126</v>
      </c>
      <c r="AH84" s="87"/>
      <c r="AI84" s="87"/>
      <c r="AJ84" s="87"/>
      <c r="AK84" s="87"/>
      <c r="AL84" s="87"/>
      <c r="AM84" s="87"/>
    </row>
    <row r="85" spans="1:39" ht="111" customHeight="1" x14ac:dyDescent="0.2">
      <c r="A85" s="137"/>
      <c r="B85" s="139"/>
      <c r="C85" s="132"/>
      <c r="D85" s="132"/>
      <c r="E85" s="138"/>
      <c r="F85" s="138"/>
      <c r="G85" s="132"/>
      <c r="H85" s="132"/>
      <c r="I85" s="132"/>
      <c r="J85" s="132"/>
      <c r="K85" s="132"/>
      <c r="L85" s="132"/>
      <c r="M85" s="132"/>
      <c r="N85" s="132"/>
      <c r="O85" s="132"/>
      <c r="P85" s="132"/>
      <c r="Q85" s="132"/>
      <c r="R85" s="73">
        <v>2</v>
      </c>
      <c r="S85" s="109" t="s">
        <v>229</v>
      </c>
      <c r="T85" s="73" t="s">
        <v>35</v>
      </c>
      <c r="U85" s="80" t="s">
        <v>96</v>
      </c>
      <c r="V85" s="80" t="s">
        <v>104</v>
      </c>
      <c r="W85" s="81" t="s">
        <v>170</v>
      </c>
      <c r="X85" s="80" t="s">
        <v>107</v>
      </c>
      <c r="Y85" s="80" t="s">
        <v>112</v>
      </c>
      <c r="Z85" s="80" t="s">
        <v>116</v>
      </c>
      <c r="AA85" s="82">
        <v>0.36</v>
      </c>
      <c r="AB85" s="83" t="s">
        <v>43</v>
      </c>
      <c r="AC85" s="81">
        <v>0.36</v>
      </c>
      <c r="AD85" s="83" t="s">
        <v>58</v>
      </c>
      <c r="AE85" s="81">
        <v>0.4</v>
      </c>
      <c r="AF85" s="84" t="s">
        <v>37</v>
      </c>
      <c r="AG85" s="80" t="s">
        <v>126</v>
      </c>
      <c r="AH85" s="87"/>
      <c r="AI85" s="87"/>
      <c r="AJ85" s="87"/>
      <c r="AK85" s="87"/>
      <c r="AL85" s="87"/>
      <c r="AM85" s="87"/>
    </row>
    <row r="86" spans="1:39" ht="111" customHeight="1" x14ac:dyDescent="0.2">
      <c r="A86" s="137"/>
      <c r="B86" s="139"/>
      <c r="C86" s="132"/>
      <c r="D86" s="132"/>
      <c r="E86" s="138"/>
      <c r="F86" s="138"/>
      <c r="G86" s="132"/>
      <c r="H86" s="132"/>
      <c r="I86" s="132"/>
      <c r="J86" s="132"/>
      <c r="K86" s="132"/>
      <c r="L86" s="132"/>
      <c r="M86" s="132"/>
      <c r="N86" s="132"/>
      <c r="O86" s="132"/>
      <c r="P86" s="132"/>
      <c r="Q86" s="132"/>
      <c r="R86" s="73">
        <v>3</v>
      </c>
      <c r="S86" s="109" t="s">
        <v>389</v>
      </c>
      <c r="T86" s="73" t="s">
        <v>1</v>
      </c>
      <c r="U86" s="80" t="s">
        <v>100</v>
      </c>
      <c r="V86" s="80" t="s">
        <v>104</v>
      </c>
      <c r="W86" s="81" t="s">
        <v>238</v>
      </c>
      <c r="X86" s="80" t="s">
        <v>107</v>
      </c>
      <c r="Y86" s="80" t="s">
        <v>112</v>
      </c>
      <c r="Z86" s="80" t="s">
        <v>116</v>
      </c>
      <c r="AA86" s="82">
        <v>0.36</v>
      </c>
      <c r="AB86" s="83" t="s">
        <v>43</v>
      </c>
      <c r="AC86" s="81">
        <v>0.36</v>
      </c>
      <c r="AD86" s="83" t="s">
        <v>58</v>
      </c>
      <c r="AE86" s="81">
        <v>0.30000000000000004</v>
      </c>
      <c r="AF86" s="84" t="s">
        <v>37</v>
      </c>
      <c r="AG86" s="80" t="s">
        <v>126</v>
      </c>
      <c r="AH86" s="87"/>
      <c r="AI86" s="87"/>
      <c r="AJ86" s="87"/>
      <c r="AK86" s="87"/>
      <c r="AL86" s="87"/>
      <c r="AM86" s="87"/>
    </row>
    <row r="87" spans="1:39" ht="111" customHeight="1" x14ac:dyDescent="0.2">
      <c r="A87" s="137"/>
      <c r="B87" s="139"/>
      <c r="C87" s="132"/>
      <c r="D87" s="132"/>
      <c r="E87" s="138"/>
      <c r="F87" s="138"/>
      <c r="G87" s="132"/>
      <c r="H87" s="132"/>
      <c r="I87" s="132"/>
      <c r="J87" s="132"/>
      <c r="K87" s="132"/>
      <c r="L87" s="132"/>
      <c r="M87" s="132"/>
      <c r="N87" s="132"/>
      <c r="O87" s="132"/>
      <c r="P87" s="132"/>
      <c r="Q87" s="132"/>
      <c r="R87" s="73">
        <v>4</v>
      </c>
      <c r="S87" s="109" t="s">
        <v>390</v>
      </c>
      <c r="T87" s="73" t="s">
        <v>35</v>
      </c>
      <c r="U87" s="80" t="s">
        <v>96</v>
      </c>
      <c r="V87" s="80" t="s">
        <v>104</v>
      </c>
      <c r="W87" s="81" t="s">
        <v>170</v>
      </c>
      <c r="X87" s="80" t="s">
        <v>107</v>
      </c>
      <c r="Y87" s="80" t="s">
        <v>112</v>
      </c>
      <c r="Z87" s="80" t="s">
        <v>116</v>
      </c>
      <c r="AA87" s="82">
        <v>0.216</v>
      </c>
      <c r="AB87" s="83" t="s">
        <v>43</v>
      </c>
      <c r="AC87" s="81">
        <v>0.216</v>
      </c>
      <c r="AD87" s="83" t="s">
        <v>58</v>
      </c>
      <c r="AE87" s="81">
        <v>0.30000000000000004</v>
      </c>
      <c r="AF87" s="84" t="s">
        <v>37</v>
      </c>
      <c r="AG87" s="80" t="s">
        <v>121</v>
      </c>
      <c r="AH87" s="87"/>
      <c r="AI87" s="87"/>
      <c r="AJ87" s="87"/>
      <c r="AK87" s="87"/>
      <c r="AL87" s="87"/>
      <c r="AM87" s="87"/>
    </row>
    <row r="88" spans="1:39" s="86" customFormat="1" ht="111" customHeight="1" x14ac:dyDescent="0.2">
      <c r="A88" s="139">
        <v>35</v>
      </c>
      <c r="B88" s="139" t="s">
        <v>232</v>
      </c>
      <c r="C88" s="139" t="s">
        <v>125</v>
      </c>
      <c r="D88" s="139" t="s">
        <v>128</v>
      </c>
      <c r="E88" s="138" t="s">
        <v>233</v>
      </c>
      <c r="F88" s="138" t="s">
        <v>234</v>
      </c>
      <c r="G88" s="139" t="s">
        <v>279</v>
      </c>
      <c r="H88" s="138" t="s">
        <v>235</v>
      </c>
      <c r="I88" s="137" t="s">
        <v>130</v>
      </c>
      <c r="J88" s="137" t="s">
        <v>134</v>
      </c>
      <c r="K88" s="134" t="s">
        <v>45</v>
      </c>
      <c r="L88" s="131">
        <v>0.6</v>
      </c>
      <c r="M88" s="131" t="s">
        <v>77</v>
      </c>
      <c r="N88" s="131" t="s">
        <v>77</v>
      </c>
      <c r="O88" s="134" t="s">
        <v>58</v>
      </c>
      <c r="P88" s="131">
        <v>0.4</v>
      </c>
      <c r="Q88" s="133" t="s">
        <v>37</v>
      </c>
      <c r="R88" s="73">
        <v>1</v>
      </c>
      <c r="S88" s="109" t="s">
        <v>391</v>
      </c>
      <c r="T88" s="73" t="s">
        <v>35</v>
      </c>
      <c r="U88" s="80" t="s">
        <v>96</v>
      </c>
      <c r="V88" s="80" t="s">
        <v>104</v>
      </c>
      <c r="W88" s="81" t="s">
        <v>170</v>
      </c>
      <c r="X88" s="80" t="s">
        <v>107</v>
      </c>
      <c r="Y88" s="80" t="s">
        <v>112</v>
      </c>
      <c r="Z88" s="80" t="s">
        <v>116</v>
      </c>
      <c r="AA88" s="82">
        <v>0.36</v>
      </c>
      <c r="AB88" s="83" t="s">
        <v>43</v>
      </c>
      <c r="AC88" s="81">
        <v>0.36</v>
      </c>
      <c r="AD88" s="83" t="s">
        <v>58</v>
      </c>
      <c r="AE88" s="81">
        <v>0.4</v>
      </c>
      <c r="AF88" s="84" t="s">
        <v>37</v>
      </c>
      <c r="AG88" s="80" t="s">
        <v>126</v>
      </c>
      <c r="AH88" s="74"/>
      <c r="AI88" s="73"/>
      <c r="AJ88" s="85"/>
      <c r="AK88" s="85"/>
      <c r="AL88" s="74"/>
      <c r="AM88" s="73"/>
    </row>
    <row r="89" spans="1:39" s="86" customFormat="1" ht="111" customHeight="1" x14ac:dyDescent="0.2">
      <c r="A89" s="173"/>
      <c r="B89" s="173"/>
      <c r="C89" s="132"/>
      <c r="D89" s="132"/>
      <c r="E89" s="138"/>
      <c r="F89" s="138"/>
      <c r="G89" s="132"/>
      <c r="H89" s="138"/>
      <c r="I89" s="132"/>
      <c r="J89" s="132"/>
      <c r="K89" s="132"/>
      <c r="L89" s="132"/>
      <c r="M89" s="132"/>
      <c r="N89" s="132"/>
      <c r="O89" s="132"/>
      <c r="P89" s="132"/>
      <c r="Q89" s="132"/>
      <c r="R89" s="73">
        <v>2</v>
      </c>
      <c r="S89" s="109" t="s">
        <v>392</v>
      </c>
      <c r="T89" s="73" t="s">
        <v>35</v>
      </c>
      <c r="U89" s="80" t="s">
        <v>96</v>
      </c>
      <c r="V89" s="80" t="s">
        <v>104</v>
      </c>
      <c r="W89" s="81" t="s">
        <v>170</v>
      </c>
      <c r="X89" s="80" t="s">
        <v>107</v>
      </c>
      <c r="Y89" s="80" t="s">
        <v>112</v>
      </c>
      <c r="Z89" s="80" t="s">
        <v>116</v>
      </c>
      <c r="AA89" s="82">
        <v>0.216</v>
      </c>
      <c r="AB89" s="83" t="s">
        <v>43</v>
      </c>
      <c r="AC89" s="81">
        <v>0.216</v>
      </c>
      <c r="AD89" s="83" t="s">
        <v>58</v>
      </c>
      <c r="AE89" s="81">
        <v>0.4</v>
      </c>
      <c r="AF89" s="84" t="s">
        <v>37</v>
      </c>
      <c r="AG89" s="80" t="s">
        <v>126</v>
      </c>
      <c r="AH89" s="74"/>
      <c r="AI89" s="73"/>
      <c r="AJ89" s="85"/>
      <c r="AK89" s="85"/>
      <c r="AL89" s="74"/>
      <c r="AM89" s="73"/>
    </row>
    <row r="90" spans="1:39" s="86" customFormat="1" ht="111" customHeight="1" x14ac:dyDescent="0.2">
      <c r="A90" s="173"/>
      <c r="B90" s="173"/>
      <c r="C90" s="132"/>
      <c r="D90" s="132"/>
      <c r="E90" s="138"/>
      <c r="F90" s="138"/>
      <c r="G90" s="132"/>
      <c r="H90" s="138"/>
      <c r="I90" s="132"/>
      <c r="J90" s="132"/>
      <c r="K90" s="132"/>
      <c r="L90" s="132"/>
      <c r="M90" s="132"/>
      <c r="N90" s="132"/>
      <c r="O90" s="132"/>
      <c r="P90" s="132"/>
      <c r="Q90" s="132"/>
      <c r="R90" s="73">
        <v>3</v>
      </c>
      <c r="S90" s="109" t="s">
        <v>393</v>
      </c>
      <c r="T90" s="73" t="s">
        <v>1</v>
      </c>
      <c r="U90" s="80" t="s">
        <v>100</v>
      </c>
      <c r="V90" s="80" t="s">
        <v>104</v>
      </c>
      <c r="W90" s="81" t="s">
        <v>238</v>
      </c>
      <c r="X90" s="80" t="s">
        <v>107</v>
      </c>
      <c r="Y90" s="80" t="s">
        <v>112</v>
      </c>
      <c r="Z90" s="80" t="s">
        <v>116</v>
      </c>
      <c r="AA90" s="82">
        <v>0.216</v>
      </c>
      <c r="AB90" s="83" t="s">
        <v>43</v>
      </c>
      <c r="AC90" s="81">
        <v>0.216</v>
      </c>
      <c r="AD90" s="83" t="s">
        <v>58</v>
      </c>
      <c r="AE90" s="81">
        <v>0.30000000000000004</v>
      </c>
      <c r="AF90" s="84" t="s">
        <v>37</v>
      </c>
      <c r="AG90" s="80" t="s">
        <v>121</v>
      </c>
      <c r="AH90" s="74"/>
      <c r="AI90" s="73"/>
      <c r="AJ90" s="85"/>
      <c r="AK90" s="85"/>
      <c r="AL90" s="74"/>
      <c r="AM90" s="73"/>
    </row>
    <row r="91" spans="1:39" ht="111" customHeight="1" x14ac:dyDescent="0.3">
      <c r="A91" s="177">
        <v>36</v>
      </c>
      <c r="B91" s="177" t="s">
        <v>239</v>
      </c>
      <c r="C91" s="177" t="s">
        <v>125</v>
      </c>
      <c r="D91" s="177" t="s">
        <v>128</v>
      </c>
      <c r="E91" s="178" t="s">
        <v>236</v>
      </c>
      <c r="F91" s="178" t="s">
        <v>237</v>
      </c>
      <c r="G91" s="177" t="s">
        <v>280</v>
      </c>
      <c r="H91" s="177" t="s">
        <v>323</v>
      </c>
      <c r="I91" s="180" t="s">
        <v>130</v>
      </c>
      <c r="J91" s="180" t="s">
        <v>134</v>
      </c>
      <c r="K91" s="175" t="s">
        <v>45</v>
      </c>
      <c r="L91" s="174">
        <v>0.6</v>
      </c>
      <c r="M91" s="174" t="s">
        <v>80</v>
      </c>
      <c r="N91" s="174" t="s">
        <v>80</v>
      </c>
      <c r="O91" s="175" t="s">
        <v>37</v>
      </c>
      <c r="P91" s="174">
        <v>0.6</v>
      </c>
      <c r="Q91" s="176" t="s">
        <v>37</v>
      </c>
      <c r="R91" s="88">
        <v>1</v>
      </c>
      <c r="S91" s="109" t="s">
        <v>324</v>
      </c>
      <c r="T91" s="88" t="s">
        <v>35</v>
      </c>
      <c r="U91" s="89" t="s">
        <v>96</v>
      </c>
      <c r="V91" s="89" t="s">
        <v>104</v>
      </c>
      <c r="W91" s="90" t="s">
        <v>170</v>
      </c>
      <c r="X91" s="89" t="s">
        <v>107</v>
      </c>
      <c r="Y91" s="89" t="s">
        <v>112</v>
      </c>
      <c r="Z91" s="89" t="s">
        <v>116</v>
      </c>
      <c r="AA91" s="91">
        <v>0.36</v>
      </c>
      <c r="AB91" s="92" t="s">
        <v>43</v>
      </c>
      <c r="AC91" s="90">
        <v>0.36</v>
      </c>
      <c r="AD91" s="92" t="s">
        <v>37</v>
      </c>
      <c r="AE91" s="90">
        <v>0.6</v>
      </c>
      <c r="AF91" s="93" t="s">
        <v>37</v>
      </c>
      <c r="AG91" s="89" t="s">
        <v>121</v>
      </c>
      <c r="AH91" s="99"/>
      <c r="AI91" s="99"/>
      <c r="AJ91" s="99"/>
      <c r="AK91" s="99"/>
      <c r="AL91" s="99"/>
      <c r="AM91" s="99"/>
    </row>
    <row r="92" spans="1:39" ht="111" customHeight="1" x14ac:dyDescent="0.3">
      <c r="A92" s="177"/>
      <c r="B92" s="177"/>
      <c r="C92" s="177"/>
      <c r="D92" s="177"/>
      <c r="E92" s="178"/>
      <c r="F92" s="178"/>
      <c r="G92" s="177"/>
      <c r="H92" s="177"/>
      <c r="I92" s="180"/>
      <c r="J92" s="180"/>
      <c r="K92" s="175"/>
      <c r="L92" s="174"/>
      <c r="M92" s="174"/>
      <c r="N92" s="174"/>
      <c r="O92" s="175"/>
      <c r="P92" s="174"/>
      <c r="Q92" s="176"/>
      <c r="R92" s="88">
        <v>2</v>
      </c>
      <c r="S92" s="109" t="s">
        <v>325</v>
      </c>
      <c r="T92" s="88" t="s">
        <v>35</v>
      </c>
      <c r="U92" s="89" t="s">
        <v>98</v>
      </c>
      <c r="V92" s="89" t="s">
        <v>104</v>
      </c>
      <c r="W92" s="90" t="s">
        <v>231</v>
      </c>
      <c r="X92" s="89" t="s">
        <v>107</v>
      </c>
      <c r="Y92" s="89" t="s">
        <v>112</v>
      </c>
      <c r="Z92" s="89" t="s">
        <v>116</v>
      </c>
      <c r="AA92" s="91">
        <v>0.252</v>
      </c>
      <c r="AB92" s="92" t="s">
        <v>43</v>
      </c>
      <c r="AC92" s="90">
        <v>0.252</v>
      </c>
      <c r="AD92" s="92" t="s">
        <v>37</v>
      </c>
      <c r="AE92" s="90">
        <v>0.6</v>
      </c>
      <c r="AF92" s="93" t="s">
        <v>37</v>
      </c>
      <c r="AG92" s="89" t="s">
        <v>126</v>
      </c>
      <c r="AH92" s="99"/>
      <c r="AI92" s="99"/>
      <c r="AJ92" s="99"/>
      <c r="AK92" s="99"/>
      <c r="AL92" s="99"/>
      <c r="AM92" s="99"/>
    </row>
    <row r="93" spans="1:39" ht="111" customHeight="1" x14ac:dyDescent="0.3">
      <c r="A93" s="132"/>
      <c r="B93" s="132"/>
      <c r="C93" s="132"/>
      <c r="D93" s="132"/>
      <c r="E93" s="178"/>
      <c r="F93" s="178"/>
      <c r="G93" s="179"/>
      <c r="H93" s="132"/>
      <c r="I93" s="132"/>
      <c r="J93" s="132"/>
      <c r="K93" s="132"/>
      <c r="L93" s="132"/>
      <c r="M93" s="132"/>
      <c r="N93" s="132"/>
      <c r="O93" s="132"/>
      <c r="P93" s="132"/>
      <c r="Q93" s="132"/>
      <c r="R93" s="88">
        <v>2</v>
      </c>
      <c r="S93" s="109" t="s">
        <v>326</v>
      </c>
      <c r="T93" s="88" t="s">
        <v>1</v>
      </c>
      <c r="U93" s="89" t="s">
        <v>100</v>
      </c>
      <c r="V93" s="89" t="s">
        <v>104</v>
      </c>
      <c r="W93" s="90" t="s">
        <v>238</v>
      </c>
      <c r="X93" s="89" t="s">
        <v>107</v>
      </c>
      <c r="Y93" s="89" t="s">
        <v>112</v>
      </c>
      <c r="Z93" s="89" t="s">
        <v>116</v>
      </c>
      <c r="AA93" s="91">
        <v>0.25</v>
      </c>
      <c r="AB93" s="92" t="s">
        <v>43</v>
      </c>
      <c r="AC93" s="90">
        <v>0.25</v>
      </c>
      <c r="AD93" s="92" t="s">
        <v>37</v>
      </c>
      <c r="AE93" s="90">
        <v>0.44999999999999996</v>
      </c>
      <c r="AF93" s="93" t="s">
        <v>37</v>
      </c>
      <c r="AG93" s="89" t="s">
        <v>121</v>
      </c>
      <c r="AH93" s="99"/>
      <c r="AI93" s="99"/>
      <c r="AJ93" s="99"/>
      <c r="AK93" s="99"/>
      <c r="AL93" s="99"/>
      <c r="AM93" s="99"/>
    </row>
    <row r="94" spans="1:39" s="86" customFormat="1" ht="111" customHeight="1" x14ac:dyDescent="0.2">
      <c r="A94" s="139">
        <v>37</v>
      </c>
      <c r="B94" s="139" t="s">
        <v>327</v>
      </c>
      <c r="C94" s="139" t="s">
        <v>122</v>
      </c>
      <c r="D94" s="139" t="s">
        <v>128</v>
      </c>
      <c r="E94" s="138" t="s">
        <v>240</v>
      </c>
      <c r="F94" s="181" t="s">
        <v>241</v>
      </c>
      <c r="G94" s="139" t="s">
        <v>242</v>
      </c>
      <c r="H94" s="139" t="s">
        <v>235</v>
      </c>
      <c r="I94" s="137" t="s">
        <v>130</v>
      </c>
      <c r="J94" s="137" t="s">
        <v>140</v>
      </c>
      <c r="K94" s="134" t="s">
        <v>49</v>
      </c>
      <c r="L94" s="131">
        <v>1</v>
      </c>
      <c r="M94" s="131" t="s">
        <v>77</v>
      </c>
      <c r="N94" s="131" t="s">
        <v>77</v>
      </c>
      <c r="O94" s="134" t="s">
        <v>58</v>
      </c>
      <c r="P94" s="131">
        <v>0.4</v>
      </c>
      <c r="Q94" s="133" t="s">
        <v>36</v>
      </c>
      <c r="R94" s="73">
        <v>1</v>
      </c>
      <c r="S94" s="109" t="s">
        <v>243</v>
      </c>
      <c r="T94" s="73" t="s">
        <v>35</v>
      </c>
      <c r="U94" s="80" t="s">
        <v>96</v>
      </c>
      <c r="V94" s="80" t="s">
        <v>104</v>
      </c>
      <c r="W94" s="81" t="s">
        <v>170</v>
      </c>
      <c r="X94" s="80" t="s">
        <v>107</v>
      </c>
      <c r="Y94" s="80" t="s">
        <v>112</v>
      </c>
      <c r="Z94" s="80" t="s">
        <v>116</v>
      </c>
      <c r="AA94" s="82">
        <v>0.6</v>
      </c>
      <c r="AB94" s="83" t="s">
        <v>45</v>
      </c>
      <c r="AC94" s="81">
        <v>0.6</v>
      </c>
      <c r="AD94" s="83" t="s">
        <v>58</v>
      </c>
      <c r="AE94" s="81">
        <v>0.4</v>
      </c>
      <c r="AF94" s="84" t="s">
        <v>37</v>
      </c>
      <c r="AG94" s="80" t="s">
        <v>126</v>
      </c>
      <c r="AH94" s="74"/>
      <c r="AI94" s="73"/>
      <c r="AJ94" s="85"/>
      <c r="AK94" s="85"/>
      <c r="AL94" s="74"/>
      <c r="AM94" s="73"/>
    </row>
    <row r="95" spans="1:39" s="86" customFormat="1" ht="111" customHeight="1" x14ac:dyDescent="0.2">
      <c r="A95" s="173"/>
      <c r="B95" s="173"/>
      <c r="C95" s="132"/>
      <c r="D95" s="132"/>
      <c r="E95" s="138"/>
      <c r="F95" s="181"/>
      <c r="G95" s="132"/>
      <c r="H95" s="132"/>
      <c r="I95" s="132"/>
      <c r="J95" s="132"/>
      <c r="K95" s="132"/>
      <c r="L95" s="132"/>
      <c r="M95" s="132"/>
      <c r="N95" s="132"/>
      <c r="O95" s="132"/>
      <c r="P95" s="132"/>
      <c r="Q95" s="132"/>
      <c r="R95" s="73">
        <v>2</v>
      </c>
      <c r="S95" s="109" t="s">
        <v>328</v>
      </c>
      <c r="T95" s="73" t="s">
        <v>35</v>
      </c>
      <c r="U95" s="80" t="s">
        <v>96</v>
      </c>
      <c r="V95" s="80" t="s">
        <v>104</v>
      </c>
      <c r="W95" s="81" t="s">
        <v>170</v>
      </c>
      <c r="X95" s="80" t="s">
        <v>107</v>
      </c>
      <c r="Y95" s="80" t="s">
        <v>112</v>
      </c>
      <c r="Z95" s="80" t="s">
        <v>116</v>
      </c>
      <c r="AA95" s="82">
        <v>0.36</v>
      </c>
      <c r="AB95" s="83" t="s">
        <v>43</v>
      </c>
      <c r="AC95" s="81">
        <v>0.36</v>
      </c>
      <c r="AD95" s="83" t="s">
        <v>58</v>
      </c>
      <c r="AE95" s="81">
        <v>0.4</v>
      </c>
      <c r="AF95" s="84" t="s">
        <v>37</v>
      </c>
      <c r="AG95" s="80" t="s">
        <v>126</v>
      </c>
      <c r="AH95" s="74"/>
      <c r="AI95" s="73"/>
      <c r="AJ95" s="85"/>
      <c r="AK95" s="85"/>
      <c r="AL95" s="74"/>
      <c r="AM95" s="73"/>
    </row>
    <row r="96" spans="1:39" s="86" customFormat="1" ht="111" customHeight="1" x14ac:dyDescent="0.2">
      <c r="A96" s="173"/>
      <c r="B96" s="173"/>
      <c r="C96" s="132"/>
      <c r="D96" s="132"/>
      <c r="E96" s="138"/>
      <c r="F96" s="181"/>
      <c r="G96" s="132"/>
      <c r="H96" s="132"/>
      <c r="I96" s="132"/>
      <c r="J96" s="132"/>
      <c r="K96" s="132"/>
      <c r="L96" s="132"/>
      <c r="M96" s="132"/>
      <c r="N96" s="132"/>
      <c r="O96" s="132"/>
      <c r="P96" s="132"/>
      <c r="Q96" s="132"/>
      <c r="R96" s="73">
        <v>4</v>
      </c>
      <c r="S96" s="109" t="s">
        <v>329</v>
      </c>
      <c r="T96" s="73" t="s">
        <v>35</v>
      </c>
      <c r="U96" s="80" t="s">
        <v>98</v>
      </c>
      <c r="V96" s="80" t="s">
        <v>104</v>
      </c>
      <c r="W96" s="81" t="s">
        <v>231</v>
      </c>
      <c r="X96" s="80" t="s">
        <v>107</v>
      </c>
      <c r="Y96" s="80" t="s">
        <v>114</v>
      </c>
      <c r="Z96" s="80" t="s">
        <v>116</v>
      </c>
      <c r="AA96" s="82">
        <v>0.1512</v>
      </c>
      <c r="AB96" s="83" t="s">
        <v>41</v>
      </c>
      <c r="AC96" s="81">
        <v>0.1512</v>
      </c>
      <c r="AD96" s="83" t="s">
        <v>58</v>
      </c>
      <c r="AE96" s="81">
        <v>0.4</v>
      </c>
      <c r="AF96" s="84" t="s">
        <v>38</v>
      </c>
      <c r="AG96" s="80" t="s">
        <v>126</v>
      </c>
      <c r="AH96" s="74"/>
      <c r="AI96" s="73"/>
      <c r="AJ96" s="85"/>
      <c r="AK96" s="85"/>
      <c r="AL96" s="74"/>
      <c r="AM96" s="73"/>
    </row>
    <row r="97" spans="1:39" s="86" customFormat="1" ht="111" customHeight="1" x14ac:dyDescent="0.2">
      <c r="A97" s="173"/>
      <c r="B97" s="173"/>
      <c r="C97" s="132"/>
      <c r="D97" s="132"/>
      <c r="E97" s="138"/>
      <c r="F97" s="181"/>
      <c r="G97" s="132"/>
      <c r="H97" s="132"/>
      <c r="I97" s="132"/>
      <c r="J97" s="132"/>
      <c r="K97" s="132"/>
      <c r="L97" s="132"/>
      <c r="M97" s="132"/>
      <c r="N97" s="132"/>
      <c r="O97" s="132"/>
      <c r="P97" s="132"/>
      <c r="Q97" s="132"/>
      <c r="R97" s="73">
        <v>5</v>
      </c>
      <c r="S97" s="109" t="s">
        <v>330</v>
      </c>
      <c r="T97" s="73" t="s">
        <v>35</v>
      </c>
      <c r="U97" s="80" t="s">
        <v>98</v>
      </c>
      <c r="V97" s="80" t="s">
        <v>104</v>
      </c>
      <c r="W97" s="81" t="s">
        <v>231</v>
      </c>
      <c r="X97" s="80" t="s">
        <v>107</v>
      </c>
      <c r="Y97" s="80" t="s">
        <v>112</v>
      </c>
      <c r="Z97" s="80" t="s">
        <v>116</v>
      </c>
      <c r="AA97" s="82">
        <v>0.10584</v>
      </c>
      <c r="AB97" s="83" t="s">
        <v>41</v>
      </c>
      <c r="AC97" s="81">
        <v>0.10584</v>
      </c>
      <c r="AD97" s="83" t="s">
        <v>58</v>
      </c>
      <c r="AE97" s="81">
        <v>0.4</v>
      </c>
      <c r="AF97" s="84" t="s">
        <v>38</v>
      </c>
      <c r="AG97" s="80" t="s">
        <v>126</v>
      </c>
      <c r="AH97" s="74"/>
      <c r="AI97" s="73"/>
      <c r="AJ97" s="85"/>
      <c r="AK97" s="85"/>
      <c r="AL97" s="74"/>
      <c r="AM97" s="73"/>
    </row>
    <row r="98" spans="1:39" s="86" customFormat="1" ht="111" customHeight="1" x14ac:dyDescent="0.2">
      <c r="A98" s="173"/>
      <c r="B98" s="173"/>
      <c r="C98" s="132"/>
      <c r="D98" s="132"/>
      <c r="E98" s="138"/>
      <c r="F98" s="181"/>
      <c r="G98" s="132"/>
      <c r="H98" s="132"/>
      <c r="I98" s="132"/>
      <c r="J98" s="132"/>
      <c r="K98" s="132"/>
      <c r="L98" s="132"/>
      <c r="M98" s="132"/>
      <c r="N98" s="132"/>
      <c r="O98" s="132"/>
      <c r="P98" s="132"/>
      <c r="Q98" s="132"/>
      <c r="R98" s="73">
        <v>6</v>
      </c>
      <c r="S98" s="109" t="s">
        <v>244</v>
      </c>
      <c r="T98" s="73" t="s">
        <v>1</v>
      </c>
      <c r="U98" s="80" t="s">
        <v>100</v>
      </c>
      <c r="V98" s="80" t="s">
        <v>104</v>
      </c>
      <c r="W98" s="81" t="s">
        <v>238</v>
      </c>
      <c r="X98" s="80" t="s">
        <v>107</v>
      </c>
      <c r="Y98" s="80" t="s">
        <v>112</v>
      </c>
      <c r="Z98" s="80" t="s">
        <v>116</v>
      </c>
      <c r="AA98" s="82">
        <v>0.10584</v>
      </c>
      <c r="AB98" s="83" t="s">
        <v>41</v>
      </c>
      <c r="AC98" s="81">
        <v>0.10584</v>
      </c>
      <c r="AD98" s="83" t="s">
        <v>58</v>
      </c>
      <c r="AE98" s="81">
        <v>0.30000000000000004</v>
      </c>
      <c r="AF98" s="84" t="s">
        <v>38</v>
      </c>
      <c r="AG98" s="80" t="s">
        <v>121</v>
      </c>
      <c r="AH98" s="74"/>
      <c r="AI98" s="73"/>
      <c r="AJ98" s="85"/>
      <c r="AK98" s="85"/>
      <c r="AL98" s="74"/>
      <c r="AM98" s="73"/>
    </row>
    <row r="99" spans="1:39" s="86" customFormat="1" ht="83.1" customHeight="1" x14ac:dyDescent="0.2">
      <c r="A99" s="137">
        <v>38</v>
      </c>
      <c r="B99" s="139" t="s">
        <v>249</v>
      </c>
      <c r="C99" s="139" t="s">
        <v>122</v>
      </c>
      <c r="D99" s="139" t="s">
        <v>128</v>
      </c>
      <c r="E99" s="138" t="s">
        <v>245</v>
      </c>
      <c r="F99" s="138" t="s">
        <v>246</v>
      </c>
      <c r="G99" s="139" t="str">
        <f>_xlfn.CONCAT("Posibilidad de afectación ",IF(C99='[2]Opciones Tratamiento'!$E$2,"económica",IF(C99='[2]Opciones Tratamiento'!$E$4,"económica y reputacional",LOWER(C99)))," por ",LOWER(E99), ", debido a ",LOWER(F99))</f>
        <v xml:space="preserve">Posibilidad de afectación económica por liquidación de nómina con errores en su cálculo. , debido a errores humanos en la liquidación de nómina
</v>
      </c>
      <c r="H99" s="139" t="s">
        <v>323</v>
      </c>
      <c r="I99" s="137" t="s">
        <v>131</v>
      </c>
      <c r="J99" s="137" t="s">
        <v>137</v>
      </c>
      <c r="K99" s="134" t="str">
        <f>IF(OR(J99='[2]Opciones Tratamiento'!$K$14,J99='[2]Opciones Tratamiento'!$K$15,J99='[2]Opciones Tratamiento'!$K$16),"Muy Baja",IF(OR(J99='[2]Opciones Tratamiento'!$K$10,J99='[2]Opciones Tratamiento'!$K$11,J99='[2]Opciones Tratamiento'!$K$12,J99='[2]Opciones Tratamiento'!$K$13),"Baja",IF(OR(J99='[2]Opciones Tratamiento'!$K$4,J99='[2]Opciones Tratamiento'!$K$5,J99='[2]Opciones Tratamiento'!$K$6,J99='[2]Opciones Tratamiento'!$K$7,J99='[2]Opciones Tratamiento'!$K$8,J99='[2]Opciones Tratamiento'!$K$9),"Media",IF(J99='[2]Opciones Tratamiento'!$K$3,"Alta",IF(OR(J99='[2]Opciones Tratamiento'!$K$2,J99='[2]Opciones Tratamiento'!$K$17),"Muy Alta")))))</f>
        <v>Baja</v>
      </c>
      <c r="L99" s="131">
        <f>IF(K99="","",IF(K99="Muy Baja",0.2,IF(K99="Baja",0.4,IF(K99="Media",0.6,IF(K99="Alta",0.8,IF(K99="Muy Alta",1,))))))</f>
        <v>0.4</v>
      </c>
      <c r="M99" s="131" t="s">
        <v>77</v>
      </c>
      <c r="N99" s="131" t="str">
        <f>IF(NOT(ISERROR(MATCH(M99,'[2]Tabla Impacto'!$B$221:$B$223,0))),'[2]Tabla Impacto'!$F$223&amp;"Por favor no seleccionar los criterios de impacto(Afectación Económica o presupuestal y Pérdida Reputacional)",M99)</f>
        <v xml:space="preserve">     Entre 10 y 50 SMLMV </v>
      </c>
      <c r="O99" s="134" t="str">
        <f>IF(OR(D99='[2]Opciones Tratamiento'!$H$2,D99='[2]Opciones Tratamiento'!$H$4),IF(OR(N99='[2]Tabla Impacto'!$C$11,N99='[2]Tabla Impacto'!$D$11),"Leve",IF(OR(N99='[2]Tabla Impacto'!$C$12,N99='[2]Tabla Impacto'!$D$12),"Menor",IF(OR(N99='[2]Tabla Impacto'!$C$13,N99='[2]Tabla Impacto'!$D$13),"Moderado",IF(OR(N99='[2]Tabla Impacto'!$C$14,N99='[2]Tabla Impacto'!$D$14),"Mayor",IF(OR(N99='[2]Tabla Impacto'!$C$15,N99='[2]Tabla Impacto'!$D$15),"Catastrófico",""))))),IF(D99='[2]Opciones Tratamiento'!$H$3,IF(COUNTIF('[2]Mapa final'!P104:AH104,"Si")&lt;=5,"Moderado",IF(AND(COUNTIF('[2]Mapa final'!P104:AH104,"Si")&gt;5,COUNTIF('[2]Mapa final'!P104:AH104,"Si")&lt;=10),"Mayor",IF(COUNTIF('[2]Mapa final'!P104:AH104,"Si")&gt;10,"Catastrófico","")))))</f>
        <v>Menor</v>
      </c>
      <c r="P99" s="131">
        <f>IF(O99="","",IF(O99="Leve",0.2,IF(O99="Menor",0.4,IF(O99="Moderado",0.6,IF(O99="Mayor",0.8,IF(O99="Catastrófico",1,))))))</f>
        <v>0.4</v>
      </c>
      <c r="Q99" s="133" t="str">
        <f>IF(OR(AND(K99="Muy Baja",O99="Leve"),AND(K99="Muy Baja",O99="Menor"),AND(K99="Baja",O99="Leve")),"Bajo",IF(OR(AND(K99="Muy baja",O99="Moderado"),AND(K99="Baja",O99="Menor"),AND(K99="Baja",O99="Moderado"),AND(K99="Media",O99="Leve"),AND(K99="Media",O99="Menor"),AND(K99="Media",O99="Moderado"),AND(K99="Alta",O99="Leve"),AND(K99="Alta",O99="Menor")),"Moderado",IF(OR(AND(K99="Muy Baja",O99="Mayor"),AND(K99="Baja",O99="Mayor"),AND(K99="Media",O99="Mayor"),AND(K99="Alta",O99="Moderado"),AND(K99="Alta",O99="Mayor"),AND(K99="Muy Alta",O99="Leve"),AND(K99="Muy Alta",O99="Menor"),AND(K99="Muy Alta",O99="Moderado"),AND(K99="Muy Alta",O99="Mayor")),"Alto",IF(OR(AND(K99="Muy Baja",O99="Catastrófico"),AND(K99="Baja",O99="Catastrófico"),AND(K99="Media",O99="Catastrófico"),AND(K99="Alta",O99="Catastrófico"),AND(K99="Muy Alta",O99="Catastrófico")),"Extremo",""))))</f>
        <v>Moderado</v>
      </c>
      <c r="R99" s="73">
        <v>1</v>
      </c>
      <c r="S99" s="79" t="s">
        <v>308</v>
      </c>
      <c r="T99" s="73" t="str">
        <f t="shared" ref="T99:T107" si="6">IF(OR(U99="Preventivo",U99="Detectivo"),"Probabilidad",IF(U99="Correctivo","Impacto",""))</f>
        <v>Probabilidad</v>
      </c>
      <c r="U99" s="80" t="s">
        <v>96</v>
      </c>
      <c r="V99" s="80" t="s">
        <v>104</v>
      </c>
      <c r="W99" s="81" t="str">
        <f t="shared" ref="W99:W107" si="7">IF(AND(U99="Preventivo",V99="Automático"),"50%",IF(AND(U99="Preventivo",V99="Manual"),"40%",IF(AND(U99="Detectivo",V99="Automático"),"40%",IF(AND(U99="Detectivo",V99="Manual"),"30%",IF(AND(U99="Correctivo",V99="Automático"),"35%",IF(AND(U99="Correctivo",V99="Manual"),"25%",""))))))</f>
        <v>40%</v>
      </c>
      <c r="X99" s="80" t="s">
        <v>107</v>
      </c>
      <c r="Y99" s="80" t="s">
        <v>112</v>
      </c>
      <c r="Z99" s="80" t="s">
        <v>116</v>
      </c>
      <c r="AA99" s="82">
        <f>IFERROR(IF(T99="Probabilidad",(L99-(+L99*W99)),IF(T99="Impacto",L99,"")),"")</f>
        <v>0.24</v>
      </c>
      <c r="AB99" s="83" t="str">
        <f t="shared" ref="AB99:AB107" si="8">IFERROR(IF(AA99="","",IF(AA99&lt;=0.2,"Muy Baja",IF(AA99&lt;=0.4,"Baja",IF(AA99&lt;=0.6,"Media",IF(AA99&lt;=0.8,"Alta","Muy Alta"))))),"")</f>
        <v>Baja</v>
      </c>
      <c r="AC99" s="81">
        <f t="shared" ref="AC99:AC106" si="9">+AA99</f>
        <v>0.24</v>
      </c>
      <c r="AD99" s="83" t="str">
        <f t="shared" ref="AD99:AD107" si="10">IFERROR(IF(AE99="","",IF(AE99&lt;=0.2,"Leve",IF(AE99&lt;=0.4,"Menor",IF(AE99&lt;=0.6,"Moderado",IF(AE99&lt;=0.8,"Mayor","Catastrófico"))))),"")</f>
        <v>Menor</v>
      </c>
      <c r="AE99" s="81">
        <f>IFERROR(IF(T99="Impacto",(P99-(+P99*W99)),IF(T99="Probabilidad",P99,"")),"")</f>
        <v>0.4</v>
      </c>
      <c r="AF99" s="84" t="str">
        <f t="shared" ref="AF99:AF107" si="11">IFERROR(IF(OR(AND(AB99="Muy Baja",AD99="Leve"),AND(AB99="Muy Baja",AD99="Menor"),AND(AB99="Baja",AD99="Leve")),"Bajo",IF(OR(AND(AB99="Muy baja",AD99="Moderado"),AND(AB99="Baja",AD99="Menor"),AND(AB99="Baja",AD99="Moderado"),AND(AB99="Media",AD99="Leve"),AND(AB99="Media",AD99="Menor"),AND(AB99="Media",AD99="Moderado"),AND(AB99="Alta",AD99="Leve"),AND(AB99="Alta",AD99="Menor")),"Moderado",IF(OR(AND(AB99="Muy Baja",AD99="Mayor"),AND(AB99="Baja",AD99="Mayor"),AND(AB99="Media",AD99="Mayor"),AND(AB99="Alta",AD99="Moderado"),AND(AB99="Alta",AD99="Mayor"),AND(AB99="Muy Alta",AD99="Leve"),AND(AB99="Muy Alta",AD99="Menor"),AND(AB99="Muy Alta",AD99="Moderado"),AND(AB99="Muy Alta",AD99="Mayor")),"Alto",IF(OR(AND(AB99="Muy Baja",AD99="Catastrófico"),AND(AB99="Baja",AD99="Catastrófico"),AND(AB99="Media",AD99="Catastrófico"),AND(AB99="Alta",AD99="Catastrófico"),AND(AB99="Muy Alta",AD99="Catastrófico")),"Extremo","")))),"")</f>
        <v>Moderado</v>
      </c>
      <c r="AG99" s="80" t="s">
        <v>126</v>
      </c>
      <c r="AH99" s="74"/>
      <c r="AI99" s="73"/>
      <c r="AJ99" s="85"/>
      <c r="AK99" s="85"/>
      <c r="AL99" s="74"/>
      <c r="AM99" s="73"/>
    </row>
    <row r="100" spans="1:39" s="86" customFormat="1" ht="77.099999999999994" customHeight="1" x14ac:dyDescent="0.2">
      <c r="A100" s="137"/>
      <c r="B100" s="139"/>
      <c r="C100" s="139"/>
      <c r="D100" s="139"/>
      <c r="E100" s="138"/>
      <c r="F100" s="138"/>
      <c r="G100" s="139"/>
      <c r="H100" s="139"/>
      <c r="I100" s="137"/>
      <c r="J100" s="137"/>
      <c r="K100" s="134"/>
      <c r="L100" s="131"/>
      <c r="M100" s="131"/>
      <c r="N100" s="131"/>
      <c r="O100" s="134"/>
      <c r="P100" s="131"/>
      <c r="Q100" s="133"/>
      <c r="R100" s="73">
        <v>2</v>
      </c>
      <c r="S100" s="79" t="s">
        <v>309</v>
      </c>
      <c r="T100" s="73" t="str">
        <f t="shared" si="6"/>
        <v>Probabilidad</v>
      </c>
      <c r="U100" s="80" t="s">
        <v>96</v>
      </c>
      <c r="V100" s="80" t="s">
        <v>104</v>
      </c>
      <c r="W100" s="81" t="str">
        <f t="shared" si="7"/>
        <v>40%</v>
      </c>
      <c r="X100" s="80" t="s">
        <v>107</v>
      </c>
      <c r="Y100" s="80" t="s">
        <v>112</v>
      </c>
      <c r="Z100" s="80" t="s">
        <v>116</v>
      </c>
      <c r="AA100" s="82">
        <f>IFERROR(IF(AND(T99="Probabilidad",T100="Probabilidad"),(AC99-(+AC99*W100)),IF(T100="Probabilidad",(L99-(+L99*W100)),IF(T100="Impacto",AC99,""))),"")</f>
        <v>0.14399999999999999</v>
      </c>
      <c r="AB100" s="83" t="str">
        <f t="shared" si="8"/>
        <v>Muy Baja</v>
      </c>
      <c r="AC100" s="81">
        <f t="shared" si="9"/>
        <v>0.14399999999999999</v>
      </c>
      <c r="AD100" s="83" t="str">
        <f t="shared" si="10"/>
        <v>Menor</v>
      </c>
      <c r="AE100" s="81">
        <f>IFERROR(IF(AND(T99="Impacto",T100="Impacto"),(AE99-(+AE99*W100)),IF(T100="Impacto",($P$6-(+$P$6*W100)),IF(T100="Probabilidad",AE99,""))),"")</f>
        <v>0.4</v>
      </c>
      <c r="AF100" s="84" t="str">
        <f t="shared" si="11"/>
        <v>Bajo</v>
      </c>
      <c r="AG100" s="80" t="s">
        <v>121</v>
      </c>
      <c r="AH100" s="74"/>
      <c r="AI100" s="73"/>
      <c r="AJ100" s="85"/>
      <c r="AK100" s="85"/>
      <c r="AL100" s="74"/>
      <c r="AM100" s="73"/>
    </row>
    <row r="101" spans="1:39" s="86" customFormat="1" ht="78.95" customHeight="1" x14ac:dyDescent="0.2">
      <c r="A101" s="137">
        <v>39</v>
      </c>
      <c r="B101" s="139" t="s">
        <v>249</v>
      </c>
      <c r="C101" s="139" t="s">
        <v>123</v>
      </c>
      <c r="D101" s="139" t="s">
        <v>128</v>
      </c>
      <c r="E101" s="139" t="s">
        <v>247</v>
      </c>
      <c r="F101" s="139" t="s">
        <v>248</v>
      </c>
      <c r="G101" s="139" t="str">
        <f>_xlfn.CONCAT("Posibilidad de afectación ",IF(C101='[2]Opciones Tratamiento'!$E$2,"económica",IF(C101='[2]Opciones Tratamiento'!$E$4,"económica y reputacional",LOWER(C101)))," por ",LOWER(E101), ", debido a ",LOWER(F101))</f>
        <v>Posibilidad de afectación reputacional por errores en la emisión de actos administrativos, debido a debilidades en la ejecución de controles de los actos administrativos</v>
      </c>
      <c r="H101" s="139" t="s">
        <v>323</v>
      </c>
      <c r="I101" s="137" t="s">
        <v>131</v>
      </c>
      <c r="J101" s="137" t="s">
        <v>132</v>
      </c>
      <c r="K101" s="134" t="str">
        <f>IF(OR(J101='[2]Opciones Tratamiento'!$K$14,J101='[2]Opciones Tratamiento'!$K$15,J101='[2]Opciones Tratamiento'!$K$16),"Muy Baja",IF(OR(J101='[2]Opciones Tratamiento'!$K$10,J101='[2]Opciones Tratamiento'!$K$11,J101='[2]Opciones Tratamiento'!$K$12,J101='[2]Opciones Tratamiento'!$K$13),"Baja",IF(OR(J101='[2]Opciones Tratamiento'!$K$4,J101='[2]Opciones Tratamiento'!$K$5,J101='[2]Opciones Tratamiento'!$K$6,J101='[2]Opciones Tratamiento'!$K$7,J101='[2]Opciones Tratamiento'!$K$8,J101='[2]Opciones Tratamiento'!$K$9),"Media",IF(J101='[2]Opciones Tratamiento'!$K$3,"Alta",IF(OR(J101='[2]Opciones Tratamiento'!$K$2,J101='[2]Opciones Tratamiento'!$K$17),"Muy Alta")))))</f>
        <v>Muy Alta</v>
      </c>
      <c r="L101" s="131">
        <f>IF(K101="","",IF(K101="Muy Baja",0.2,IF(K101="Baja",0.4,IF(K101="Media",0.6,IF(K101="Alta",0.8,IF(K101="Muy Alta",1,))))))</f>
        <v>1</v>
      </c>
      <c r="M101" s="131" t="s">
        <v>331</v>
      </c>
      <c r="N101" s="131" t="str">
        <f>IF(NOT(ISERROR(MATCH(M101,'[2]Tabla Impacto'!$B$221:$B$223,0))),'[2]Tabla Impacto'!$F$223&amp;"Por favor no seleccionar los criterios de impacto(Afectación Económica o presupuestal y Pérdida Reputacional)",M101)</f>
        <v xml:space="preserve">     El riesgo afecta la imagen de la entidad internamente, de conocimiento general, nivel interno, de junta directiva y accionistas y/o de proveedores</v>
      </c>
      <c r="O101" s="134" t="s">
        <v>58</v>
      </c>
      <c r="P101" s="131">
        <f>IF(O101="","",IF(O101="Leve",0.2,IF(O101="Menor",0.4,IF(O101="Moderado",0.6,IF(O101="Mayor",0.8,IF(O101="Catastrófico",1,))))))</f>
        <v>0.4</v>
      </c>
      <c r="Q101" s="133" t="str">
        <f>IF(OR(AND(K101="Muy Baja",O101="Leve"),AND(K101="Muy Baja",O101="Menor"),AND(K101="Baja",O101="Leve")),"Bajo",IF(OR(AND(K101="Muy baja",O101="Moderado"),AND(K101="Baja",O101="Menor"),AND(K101="Baja",O101="Moderado"),AND(K101="Media",O101="Leve"),AND(K101="Media",O101="Menor"),AND(K101="Media",O101="Moderado"),AND(K101="Alta",O101="Leve"),AND(K101="Alta",O101="Menor")),"Moderado",IF(OR(AND(K101="Muy Baja",O101="Mayor"),AND(K101="Baja",O101="Mayor"),AND(K101="Media",O101="Mayor"),AND(K101="Alta",O101="Moderado"),AND(K101="Alta",O101="Mayor"),AND(K101="Muy Alta",O101="Leve"),AND(K101="Muy Alta",O101="Menor"),AND(K101="Muy Alta",O101="Moderado"),AND(K101="Muy Alta",O101="Mayor")),"Alto",IF(OR(AND(K101="Muy Baja",O101="Catastrófico"),AND(K101="Baja",O101="Catastrófico"),AND(K101="Media",O101="Catastrófico"),AND(K101="Alta",O101="Catastrófico"),AND(K101="Muy Alta",O101="Catastrófico")),"Extremo",""))))</f>
        <v>Alto</v>
      </c>
      <c r="R101" s="73">
        <v>1</v>
      </c>
      <c r="S101" s="79" t="s">
        <v>310</v>
      </c>
      <c r="T101" s="73" t="str">
        <f t="shared" si="6"/>
        <v>Probabilidad</v>
      </c>
      <c r="U101" s="80" t="s">
        <v>96</v>
      </c>
      <c r="V101" s="80" t="s">
        <v>104</v>
      </c>
      <c r="W101" s="81" t="str">
        <f t="shared" si="7"/>
        <v>40%</v>
      </c>
      <c r="X101" s="80" t="s">
        <v>107</v>
      </c>
      <c r="Y101" s="80" t="s">
        <v>112</v>
      </c>
      <c r="Z101" s="80" t="s">
        <v>116</v>
      </c>
      <c r="AA101" s="82">
        <f>IFERROR(IF(T101="Probabilidad",(L101-(+L101*W101)),IF(T101="Impacto",L101,"")),"")</f>
        <v>0.6</v>
      </c>
      <c r="AB101" s="83" t="str">
        <f t="shared" si="8"/>
        <v>Media</v>
      </c>
      <c r="AC101" s="81">
        <f t="shared" si="9"/>
        <v>0.6</v>
      </c>
      <c r="AD101" s="83" t="str">
        <f t="shared" si="10"/>
        <v>Menor</v>
      </c>
      <c r="AE101" s="81">
        <f>IFERROR(IF(T101="Impacto",(P101-(+P101*W101)),IF(T101="Probabilidad",P101,"")),"")</f>
        <v>0.4</v>
      </c>
      <c r="AF101" s="84" t="str">
        <f t="shared" si="11"/>
        <v>Moderado</v>
      </c>
      <c r="AG101" s="80" t="s">
        <v>124</v>
      </c>
      <c r="AH101" s="74"/>
      <c r="AI101" s="73"/>
      <c r="AJ101" s="85"/>
      <c r="AK101" s="85"/>
      <c r="AL101" s="74"/>
      <c r="AM101" s="73"/>
    </row>
    <row r="102" spans="1:39" s="86" customFormat="1" ht="69" customHeight="1" x14ac:dyDescent="0.2">
      <c r="A102" s="132"/>
      <c r="B102" s="139"/>
      <c r="C102" s="132"/>
      <c r="D102" s="132"/>
      <c r="E102" s="132"/>
      <c r="F102" s="132"/>
      <c r="G102" s="132"/>
      <c r="H102" s="132"/>
      <c r="I102" s="132"/>
      <c r="J102" s="132"/>
      <c r="K102" s="132"/>
      <c r="L102" s="132"/>
      <c r="M102" s="132"/>
      <c r="N102" s="132"/>
      <c r="O102" s="132"/>
      <c r="P102" s="132"/>
      <c r="Q102" s="132"/>
      <c r="R102" s="73">
        <v>2</v>
      </c>
      <c r="S102" s="79" t="s">
        <v>311</v>
      </c>
      <c r="T102" s="73" t="str">
        <f t="shared" si="6"/>
        <v>Probabilidad</v>
      </c>
      <c r="U102" s="80" t="s">
        <v>98</v>
      </c>
      <c r="V102" s="80" t="s">
        <v>104</v>
      </c>
      <c r="W102" s="81" t="str">
        <f t="shared" si="7"/>
        <v>30%</v>
      </c>
      <c r="X102" s="80" t="s">
        <v>107</v>
      </c>
      <c r="Y102" s="80" t="s">
        <v>112</v>
      </c>
      <c r="Z102" s="80" t="s">
        <v>116</v>
      </c>
      <c r="AA102" s="82">
        <f>IFERROR(IF(AND(T101="Probabilidad",T102="Probabilidad"),(AC101-(+AC101*W102)),IF(T102="Probabilidad",(L101-(+L101*W102)),IF(T102="Impacto",AC101,""))),"")</f>
        <v>0.42</v>
      </c>
      <c r="AB102" s="83" t="str">
        <f t="shared" si="8"/>
        <v>Media</v>
      </c>
      <c r="AC102" s="81">
        <f t="shared" si="9"/>
        <v>0.42</v>
      </c>
      <c r="AD102" s="83" t="str">
        <f t="shared" si="10"/>
        <v>Menor</v>
      </c>
      <c r="AE102" s="81">
        <f>IFERROR(IF(AND(T101="Impacto",T102="Impacto"),(AE99-(+AE99*W102)),IF(T102="Impacto",($P$8-(+$P$8*W102)),IF(T102="Probabilidad",AE99,""))),"")</f>
        <v>0.4</v>
      </c>
      <c r="AF102" s="84" t="str">
        <f t="shared" si="11"/>
        <v>Moderado</v>
      </c>
      <c r="AG102" s="80" t="s">
        <v>121</v>
      </c>
      <c r="AH102" s="74"/>
      <c r="AI102" s="73"/>
      <c r="AJ102" s="85"/>
      <c r="AK102" s="85"/>
      <c r="AL102" s="74"/>
      <c r="AM102" s="73"/>
    </row>
    <row r="103" spans="1:39" s="86" customFormat="1" ht="51.75" customHeight="1" x14ac:dyDescent="0.2">
      <c r="A103" s="139">
        <v>40</v>
      </c>
      <c r="B103" s="183" t="s">
        <v>249</v>
      </c>
      <c r="C103" s="139" t="s">
        <v>125</v>
      </c>
      <c r="D103" s="139" t="s">
        <v>128</v>
      </c>
      <c r="E103" s="182" t="s">
        <v>312</v>
      </c>
      <c r="F103" s="139" t="s">
        <v>313</v>
      </c>
      <c r="G103" s="139" t="str">
        <f>_xlfn.CONCAT("Posibilidad de afectación ",IF(C103='[3]Opciones Tratamiento'!$E$2,"económica",IF(C103='[3]Opciones Tratamiento'!$E$4,"económica y reputacional",LOWER(C103)))," por ",LOWER(E103), ", debido a ",LOWER(F103))</f>
        <v>Posibilidad de afectación económica y reputacional por fuga o pérdida del conocimiento por situaciones administrativas del talento humano, debido a reubicaciones, licencias extendidas ,vacaciones, salida de colaboradores por cumplir edad de pensión, concurso de la cnsc</v>
      </c>
      <c r="H103" s="139" t="s">
        <v>314</v>
      </c>
      <c r="I103" s="137" t="s">
        <v>130</v>
      </c>
      <c r="J103" s="137" t="s">
        <v>315</v>
      </c>
      <c r="K103" s="134" t="s">
        <v>47</v>
      </c>
      <c r="L103" s="131">
        <f>IF(K103="","",IF(K103="Muy Baja",0.2,IF(K103="Baja",0.4,IF(K103="Media",0.6,IF(K103="Alta",0.8,IF(K103="Muy Alta",1,))))))</f>
        <v>0.8</v>
      </c>
      <c r="M103" s="131" t="s">
        <v>332</v>
      </c>
      <c r="N103" s="131" t="str">
        <f>IF(NOT(ISERROR(MATCH(M103,'[3]Tabla Impacto'!$B$221:$B$223,0))),'[3]Tabla Impacto'!$F$223&amp;"Por favor no seleccionar los criterios de impacto(Afectación Económica o presupuestal y Pérdida Reputacional)",M103)</f>
        <v xml:space="preserve">     El riesgo afecta la imagen de  la entidad con efecto publicitario sostenido a nivel de sector administrativo, nivel departamental o municipal</v>
      </c>
      <c r="O103" s="134" t="s">
        <v>58</v>
      </c>
      <c r="P103" s="131">
        <f>IF(O103="","",IF(O103="Leve",0.2,IF(O103="Menor",0.4,IF(O103="Moderado",0.6,IF(O103="Mayor",0.8,IF(O103="Catastrófico",1,))))))</f>
        <v>0.4</v>
      </c>
      <c r="Q103" s="133"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73">
        <v>1</v>
      </c>
      <c r="S103" s="111" t="s">
        <v>316</v>
      </c>
      <c r="T103" s="73" t="str">
        <f t="shared" si="6"/>
        <v>Probabilidad</v>
      </c>
      <c r="U103" s="80" t="s">
        <v>96</v>
      </c>
      <c r="V103" s="80" t="s">
        <v>104</v>
      </c>
      <c r="W103" s="81" t="str">
        <f t="shared" si="7"/>
        <v>40%</v>
      </c>
      <c r="X103" s="80" t="s">
        <v>107</v>
      </c>
      <c r="Y103" s="80" t="s">
        <v>112</v>
      </c>
      <c r="Z103" s="80" t="s">
        <v>116</v>
      </c>
      <c r="AA103" s="82">
        <f>IFERROR(IF(T103="Probabilidad",(L103-(+L103*W103)),IF(T103="Impacto",L103,"")),"")</f>
        <v>0.48</v>
      </c>
      <c r="AB103" s="83" t="str">
        <f t="shared" si="8"/>
        <v>Media</v>
      </c>
      <c r="AC103" s="81">
        <f t="shared" si="9"/>
        <v>0.48</v>
      </c>
      <c r="AD103" s="83" t="str">
        <f t="shared" si="10"/>
        <v>Menor</v>
      </c>
      <c r="AE103" s="81">
        <f>IFERROR(IF(T103="Impacto",(P103-(+P103*W103)),IF(T103="Probabilidad",P103,"")),"")</f>
        <v>0.4</v>
      </c>
      <c r="AF103" s="84" t="str">
        <f t="shared" si="11"/>
        <v>Moderado</v>
      </c>
      <c r="AG103" s="80" t="s">
        <v>126</v>
      </c>
      <c r="AH103" s="74"/>
      <c r="AI103" s="73"/>
      <c r="AJ103" s="85"/>
      <c r="AK103" s="85"/>
      <c r="AL103" s="74"/>
      <c r="AM103" s="73"/>
    </row>
    <row r="104" spans="1:39" s="86" customFormat="1" ht="87.6" customHeight="1" x14ac:dyDescent="0.2">
      <c r="A104" s="139"/>
      <c r="B104" s="183"/>
      <c r="C104" s="139"/>
      <c r="D104" s="139"/>
      <c r="E104" s="182"/>
      <c r="F104" s="139"/>
      <c r="G104" s="139"/>
      <c r="H104" s="139"/>
      <c r="I104" s="137"/>
      <c r="J104" s="137"/>
      <c r="K104" s="134"/>
      <c r="L104" s="131"/>
      <c r="M104" s="131"/>
      <c r="N104" s="131"/>
      <c r="O104" s="134"/>
      <c r="P104" s="131"/>
      <c r="Q104" s="133"/>
      <c r="R104" s="73">
        <v>2</v>
      </c>
      <c r="S104" s="111" t="s">
        <v>317</v>
      </c>
      <c r="T104" s="73" t="str">
        <f t="shared" si="6"/>
        <v>Probabilidad</v>
      </c>
      <c r="U104" s="80" t="s">
        <v>96</v>
      </c>
      <c r="V104" s="80" t="s">
        <v>104</v>
      </c>
      <c r="W104" s="81" t="str">
        <f t="shared" si="7"/>
        <v>40%</v>
      </c>
      <c r="X104" s="80" t="s">
        <v>107</v>
      </c>
      <c r="Y104" s="80" t="s">
        <v>112</v>
      </c>
      <c r="Z104" s="80" t="s">
        <v>116</v>
      </c>
      <c r="AA104" s="82">
        <f>IFERROR(IF(AND(T103="Probabilidad",T104="Probabilidad"),(AC103-(+AC102*W104)),IF(T104="Probabilidad",(L102-(+L102*W104)),IF(T104="Impacto",AC102,""))),"")</f>
        <v>0.31199999999999994</v>
      </c>
      <c r="AB104" s="83" t="str">
        <f t="shared" si="8"/>
        <v>Baja</v>
      </c>
      <c r="AC104" s="81">
        <f>+AA104</f>
        <v>0.31199999999999994</v>
      </c>
      <c r="AD104" s="83" t="str">
        <f t="shared" si="10"/>
        <v>Menor</v>
      </c>
      <c r="AE104" s="81">
        <v>0.4</v>
      </c>
      <c r="AF104" s="84" t="str">
        <f t="shared" si="11"/>
        <v>Moderado</v>
      </c>
      <c r="AG104" s="80" t="s">
        <v>126</v>
      </c>
      <c r="AH104" s="74"/>
      <c r="AI104" s="73"/>
      <c r="AJ104" s="85"/>
      <c r="AK104" s="85"/>
      <c r="AL104" s="74"/>
      <c r="AM104" s="73"/>
    </row>
    <row r="105" spans="1:39" s="86" customFormat="1" ht="87.6" customHeight="1" x14ac:dyDescent="0.2">
      <c r="A105" s="173"/>
      <c r="B105" s="184"/>
      <c r="C105" s="132"/>
      <c r="D105" s="132"/>
      <c r="E105" s="185"/>
      <c r="F105" s="132"/>
      <c r="G105" s="132"/>
      <c r="H105" s="132"/>
      <c r="I105" s="132"/>
      <c r="J105" s="132"/>
      <c r="K105" s="132"/>
      <c r="L105" s="132"/>
      <c r="M105" s="132"/>
      <c r="N105" s="132"/>
      <c r="O105" s="132"/>
      <c r="P105" s="132"/>
      <c r="Q105" s="132"/>
      <c r="R105" s="73">
        <v>2</v>
      </c>
      <c r="S105" s="111" t="s">
        <v>318</v>
      </c>
      <c r="T105" s="73" t="str">
        <f t="shared" si="6"/>
        <v>Probabilidad</v>
      </c>
      <c r="U105" s="80" t="s">
        <v>96</v>
      </c>
      <c r="V105" s="80" t="s">
        <v>104</v>
      </c>
      <c r="W105" s="81" t="str">
        <f t="shared" si="7"/>
        <v>40%</v>
      </c>
      <c r="X105" s="80" t="s">
        <v>107</v>
      </c>
      <c r="Y105" s="80" t="s">
        <v>112</v>
      </c>
      <c r="Z105" s="80" t="s">
        <v>116</v>
      </c>
      <c r="AA105" s="82">
        <f>IFERROR(IF(AND(T104="Probabilidad",T105="Probabilidad"),(AC104-(+AC104*W105)),IF(T105="Probabilidad",(L104-(+L104*W105)),IF(T105="Impacto",AC104,""))),"")</f>
        <v>0.18719999999999998</v>
      </c>
      <c r="AB105" s="83" t="str">
        <f t="shared" si="8"/>
        <v>Muy Baja</v>
      </c>
      <c r="AC105" s="81">
        <f t="shared" si="9"/>
        <v>0.18719999999999998</v>
      </c>
      <c r="AD105" s="83" t="str">
        <f t="shared" si="10"/>
        <v>Menor</v>
      </c>
      <c r="AE105" s="81">
        <v>0.4</v>
      </c>
      <c r="AF105" s="84" t="str">
        <f t="shared" si="11"/>
        <v>Bajo</v>
      </c>
      <c r="AG105" s="80" t="s">
        <v>121</v>
      </c>
      <c r="AH105" s="74"/>
      <c r="AI105" s="73"/>
      <c r="AJ105" s="85"/>
      <c r="AK105" s="85"/>
      <c r="AL105" s="74"/>
      <c r="AM105" s="73"/>
    </row>
    <row r="106" spans="1:39" s="86" customFormat="1" ht="64.5" customHeight="1" x14ac:dyDescent="0.2">
      <c r="A106" s="139">
        <v>41</v>
      </c>
      <c r="B106" s="139" t="s">
        <v>249</v>
      </c>
      <c r="C106" s="139" t="s">
        <v>125</v>
      </c>
      <c r="D106" s="139" t="s">
        <v>128</v>
      </c>
      <c r="E106" s="182" t="s">
        <v>319</v>
      </c>
      <c r="F106" s="139" t="s">
        <v>320</v>
      </c>
      <c r="G106" s="139" t="str">
        <f>_xlfn.CONCAT("Posibilidad de afectación ",IF(C106='[3]Opciones Tratamiento'!$E$2,"económica",IF(C106='[3]Opciones Tratamiento'!$E$4,"económica y reputacional",LOWER(C106)))," por ",LOWER(E106), ", debido a ",LOWER(F106))</f>
        <v>Posibilidad de afectación económica y reputacional por errores en el registro y trámite de novedades relacionadas con las vinculación y desvinculación de funcionarios, debido a debilidades en la articulación entre el desarrollo de las actividades de los procedimientos internos necesarios para adelantar los diferentes trámites</v>
      </c>
      <c r="H106" s="139" t="s">
        <v>323</v>
      </c>
      <c r="I106" s="137" t="s">
        <v>130</v>
      </c>
      <c r="J106" s="137" t="s">
        <v>137</v>
      </c>
      <c r="K106" s="134" t="s">
        <v>321</v>
      </c>
      <c r="L106" s="131">
        <f>IF(K106="","",IF(K106="Muy Baja",0.2,IF(K106="Baja",0.4,IF(K106="Media",0.6,IF(K106="Alta",0.8,IF(K106="Muy Alta",1,))))))</f>
        <v>0.6</v>
      </c>
      <c r="M106" s="131" t="s">
        <v>322</v>
      </c>
      <c r="N106" s="131" t="str">
        <f>IF(NOT(ISERROR(MATCH(M106,'[3]Tabla Impacto'!$B$221:$B$223,0))),'[3]Tabla Impacto'!$F$223&amp;"Por favor no seleccionar los criterios de impacto(Afectación Económica o presupuestal y Pérdida Reputacional)",M106)</f>
        <v xml:space="preserve">   El riesgo afecta la imagen de la entidad con algunos usuarios de relevancia frente al logro de los objetivos     </v>
      </c>
      <c r="O106" s="134" t="s">
        <v>37</v>
      </c>
      <c r="P106" s="131">
        <f>IF(O106="","",IF(O106="Leve",0.2,IF(O106="Menor",0.4,IF(O106="Moderado",0.6,IF(O106="Mayor",0.8,IF(O106="Catastrófico",1,))))))</f>
        <v>0.6</v>
      </c>
      <c r="Q106" s="133"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73">
        <v>1</v>
      </c>
      <c r="S106" s="111" t="s">
        <v>333</v>
      </c>
      <c r="T106" s="73" t="str">
        <f t="shared" si="6"/>
        <v>Probabilidad</v>
      </c>
      <c r="U106" s="80" t="s">
        <v>96</v>
      </c>
      <c r="V106" s="80" t="s">
        <v>104</v>
      </c>
      <c r="W106" s="81" t="str">
        <f t="shared" si="7"/>
        <v>40%</v>
      </c>
      <c r="X106" s="80" t="s">
        <v>107</v>
      </c>
      <c r="Y106" s="80" t="s">
        <v>112</v>
      </c>
      <c r="Z106" s="80" t="s">
        <v>116</v>
      </c>
      <c r="AA106" s="82">
        <f>IFERROR(IF(T106="Probabilidad",(L106-(+L106*W106)),IF(T106="Impacto",L106,"")),"")</f>
        <v>0.36</v>
      </c>
      <c r="AB106" s="83" t="str">
        <f t="shared" si="8"/>
        <v>Baja</v>
      </c>
      <c r="AC106" s="81">
        <f t="shared" si="9"/>
        <v>0.36</v>
      </c>
      <c r="AD106" s="83" t="str">
        <f t="shared" si="10"/>
        <v>Moderado</v>
      </c>
      <c r="AE106" s="81">
        <f>IFERROR(IF(T106="Impacto",(P106-(+P106*W106)),IF(T106="Probabilidad",P106,"")),"")</f>
        <v>0.6</v>
      </c>
      <c r="AF106" s="84" t="str">
        <f t="shared" si="11"/>
        <v>Moderado</v>
      </c>
      <c r="AG106" s="80" t="s">
        <v>126</v>
      </c>
      <c r="AH106" s="74"/>
      <c r="AI106" s="73"/>
      <c r="AJ106" s="85"/>
      <c r="AK106" s="85"/>
      <c r="AL106" s="74"/>
      <c r="AM106" s="73"/>
    </row>
    <row r="107" spans="1:39" s="86" customFormat="1" ht="87.6" customHeight="1" x14ac:dyDescent="0.2">
      <c r="A107" s="139"/>
      <c r="B107" s="139"/>
      <c r="C107" s="139"/>
      <c r="D107" s="139"/>
      <c r="E107" s="182"/>
      <c r="F107" s="139"/>
      <c r="G107" s="139"/>
      <c r="H107" s="139"/>
      <c r="I107" s="137"/>
      <c r="J107" s="137"/>
      <c r="K107" s="134"/>
      <c r="L107" s="131"/>
      <c r="M107" s="131"/>
      <c r="N107" s="131"/>
      <c r="O107" s="134"/>
      <c r="P107" s="131"/>
      <c r="Q107" s="133"/>
      <c r="R107" s="73">
        <v>2</v>
      </c>
      <c r="S107" s="111" t="s">
        <v>334</v>
      </c>
      <c r="T107" s="73" t="str">
        <f t="shared" si="6"/>
        <v>Probabilidad</v>
      </c>
      <c r="U107" s="80" t="s">
        <v>96</v>
      </c>
      <c r="V107" s="80" t="s">
        <v>104</v>
      </c>
      <c r="W107" s="81" t="str">
        <f t="shared" si="7"/>
        <v>40%</v>
      </c>
      <c r="X107" s="80" t="s">
        <v>107</v>
      </c>
      <c r="Y107" s="80" t="s">
        <v>112</v>
      </c>
      <c r="Z107" s="80" t="s">
        <v>116</v>
      </c>
      <c r="AA107" s="82">
        <f>IFERROR(IF(AND(T106="Probabilidad",T107="Probabilidad"),(AC106-(+AC105*W107)),IF(T107="Probabilidad",(L105-(+L105*W107)),IF(T107="Impacto",AC105,""))),"")</f>
        <v>0.28511999999999998</v>
      </c>
      <c r="AB107" s="83" t="str">
        <f t="shared" si="8"/>
        <v>Baja</v>
      </c>
      <c r="AC107" s="81">
        <v>0.36</v>
      </c>
      <c r="AD107" s="83" t="str">
        <f t="shared" si="10"/>
        <v>Moderado</v>
      </c>
      <c r="AE107" s="81">
        <v>0.6</v>
      </c>
      <c r="AF107" s="84" t="str">
        <f t="shared" si="11"/>
        <v>Moderado</v>
      </c>
      <c r="AG107" s="80" t="s">
        <v>126</v>
      </c>
      <c r="AH107" s="74"/>
      <c r="AI107" s="73"/>
      <c r="AJ107" s="85"/>
      <c r="AK107" s="85"/>
      <c r="AL107" s="74"/>
      <c r="AM107" s="73"/>
    </row>
    <row r="108" spans="1:39" ht="111" customHeight="1" x14ac:dyDescent="0.3">
      <c r="A108" s="137">
        <v>42</v>
      </c>
      <c r="B108" s="137" t="s">
        <v>256</v>
      </c>
      <c r="C108" s="139" t="s">
        <v>123</v>
      </c>
      <c r="D108" s="139" t="s">
        <v>128</v>
      </c>
      <c r="E108" s="138" t="s">
        <v>250</v>
      </c>
      <c r="F108" s="138" t="s">
        <v>251</v>
      </c>
      <c r="G108" s="139" t="s">
        <v>281</v>
      </c>
      <c r="H108" s="139" t="s">
        <v>323</v>
      </c>
      <c r="I108" s="137" t="s">
        <v>130</v>
      </c>
      <c r="J108" s="137" t="s">
        <v>137</v>
      </c>
      <c r="K108" s="134" t="s">
        <v>43</v>
      </c>
      <c r="L108" s="131">
        <v>0.4</v>
      </c>
      <c r="M108" s="131" t="s">
        <v>80</v>
      </c>
      <c r="N108" s="131" t="s">
        <v>80</v>
      </c>
      <c r="O108" s="134" t="s">
        <v>37</v>
      </c>
      <c r="P108" s="131">
        <v>0.6</v>
      </c>
      <c r="Q108" s="133" t="s">
        <v>37</v>
      </c>
      <c r="R108" s="73">
        <v>1</v>
      </c>
      <c r="S108" s="106" t="s">
        <v>335</v>
      </c>
      <c r="T108" s="64" t="s">
        <v>35</v>
      </c>
      <c r="U108" s="65" t="s">
        <v>96</v>
      </c>
      <c r="V108" s="65" t="s">
        <v>104</v>
      </c>
      <c r="W108" s="66" t="s">
        <v>170</v>
      </c>
      <c r="X108" s="94" t="s">
        <v>110</v>
      </c>
      <c r="Y108" s="65" t="s">
        <v>112</v>
      </c>
      <c r="Z108" s="65" t="s">
        <v>116</v>
      </c>
      <c r="AA108" s="67">
        <v>0.24</v>
      </c>
      <c r="AB108" s="68" t="s">
        <v>43</v>
      </c>
      <c r="AC108" s="66">
        <v>0.24</v>
      </c>
      <c r="AD108" s="68" t="s">
        <v>37</v>
      </c>
      <c r="AE108" s="66">
        <v>0.6</v>
      </c>
      <c r="AF108" s="69" t="s">
        <v>37</v>
      </c>
      <c r="AG108" s="65" t="s">
        <v>126</v>
      </c>
      <c r="AH108" s="99"/>
      <c r="AI108" s="99"/>
      <c r="AJ108" s="99"/>
      <c r="AK108" s="99"/>
      <c r="AL108" s="99"/>
      <c r="AM108" s="99"/>
    </row>
    <row r="109" spans="1:39" ht="111" customHeight="1" x14ac:dyDescent="0.3">
      <c r="A109" s="137"/>
      <c r="B109" s="137"/>
      <c r="C109" s="132"/>
      <c r="D109" s="132"/>
      <c r="E109" s="138"/>
      <c r="F109" s="138"/>
      <c r="G109" s="132"/>
      <c r="H109" s="132"/>
      <c r="I109" s="132"/>
      <c r="J109" s="132"/>
      <c r="K109" s="132"/>
      <c r="L109" s="132"/>
      <c r="M109" s="132"/>
      <c r="N109" s="132"/>
      <c r="O109" s="132"/>
      <c r="P109" s="132"/>
      <c r="Q109" s="132"/>
      <c r="R109" s="73">
        <v>2</v>
      </c>
      <c r="S109" s="106" t="s">
        <v>252</v>
      </c>
      <c r="T109" s="64" t="s">
        <v>35</v>
      </c>
      <c r="U109" s="65" t="s">
        <v>98</v>
      </c>
      <c r="V109" s="65" t="s">
        <v>104</v>
      </c>
      <c r="W109" s="66" t="s">
        <v>231</v>
      </c>
      <c r="X109" s="65" t="s">
        <v>107</v>
      </c>
      <c r="Y109" s="65" t="s">
        <v>112</v>
      </c>
      <c r="Z109" s="65" t="s">
        <v>116</v>
      </c>
      <c r="AA109" s="67">
        <v>0.16799999999999998</v>
      </c>
      <c r="AB109" s="68" t="s">
        <v>41</v>
      </c>
      <c r="AC109" s="66">
        <v>0.16799999999999998</v>
      </c>
      <c r="AD109" s="68" t="s">
        <v>37</v>
      </c>
      <c r="AE109" s="66">
        <v>0.6</v>
      </c>
      <c r="AF109" s="69" t="s">
        <v>37</v>
      </c>
      <c r="AG109" s="65" t="s">
        <v>126</v>
      </c>
      <c r="AH109" s="99"/>
      <c r="AI109" s="99"/>
      <c r="AJ109" s="99"/>
      <c r="AK109" s="99"/>
      <c r="AL109" s="99"/>
      <c r="AM109" s="99"/>
    </row>
    <row r="110" spans="1:39" ht="111" customHeight="1" x14ac:dyDescent="0.3">
      <c r="A110" s="137"/>
      <c r="B110" s="137"/>
      <c r="C110" s="132"/>
      <c r="D110" s="132"/>
      <c r="E110" s="138"/>
      <c r="F110" s="138"/>
      <c r="G110" s="132"/>
      <c r="H110" s="132"/>
      <c r="I110" s="132"/>
      <c r="J110" s="132"/>
      <c r="K110" s="132"/>
      <c r="L110" s="132"/>
      <c r="M110" s="132"/>
      <c r="N110" s="132"/>
      <c r="O110" s="132"/>
      <c r="P110" s="132"/>
      <c r="Q110" s="132"/>
      <c r="R110" s="73">
        <v>3</v>
      </c>
      <c r="S110" s="106" t="s">
        <v>253</v>
      </c>
      <c r="T110" s="64" t="s">
        <v>1</v>
      </c>
      <c r="U110" s="65" t="s">
        <v>100</v>
      </c>
      <c r="V110" s="65" t="s">
        <v>104</v>
      </c>
      <c r="W110" s="66" t="s">
        <v>238</v>
      </c>
      <c r="X110" s="65" t="s">
        <v>107</v>
      </c>
      <c r="Y110" s="65" t="s">
        <v>112</v>
      </c>
      <c r="Z110" s="65" t="s">
        <v>116</v>
      </c>
      <c r="AA110" s="67">
        <v>0.16799999999999998</v>
      </c>
      <c r="AB110" s="68" t="s">
        <v>41</v>
      </c>
      <c r="AC110" s="66">
        <v>0.16799999999999998</v>
      </c>
      <c r="AD110" s="68" t="s">
        <v>37</v>
      </c>
      <c r="AE110" s="66">
        <v>0.44999999999999996</v>
      </c>
      <c r="AF110" s="69" t="s">
        <v>37</v>
      </c>
      <c r="AG110" s="65" t="s">
        <v>121</v>
      </c>
      <c r="AH110" s="99"/>
      <c r="AI110" s="99"/>
      <c r="AJ110" s="99"/>
      <c r="AK110" s="99"/>
      <c r="AL110" s="99"/>
      <c r="AM110" s="99"/>
    </row>
    <row r="111" spans="1:39" ht="111" customHeight="1" x14ac:dyDescent="0.3">
      <c r="A111" s="137">
        <v>43</v>
      </c>
      <c r="B111" s="137" t="s">
        <v>256</v>
      </c>
      <c r="C111" s="139" t="s">
        <v>123</v>
      </c>
      <c r="D111" s="139" t="s">
        <v>128</v>
      </c>
      <c r="E111" s="139" t="s">
        <v>254</v>
      </c>
      <c r="F111" s="139" t="s">
        <v>255</v>
      </c>
      <c r="G111" s="139" t="s">
        <v>282</v>
      </c>
      <c r="H111" s="139" t="s">
        <v>323</v>
      </c>
      <c r="I111" s="137" t="s">
        <v>131</v>
      </c>
      <c r="J111" s="137" t="s">
        <v>136</v>
      </c>
      <c r="K111" s="134" t="s">
        <v>45</v>
      </c>
      <c r="L111" s="131">
        <v>0.6</v>
      </c>
      <c r="M111" s="131" t="s">
        <v>80</v>
      </c>
      <c r="N111" s="131" t="s">
        <v>80</v>
      </c>
      <c r="O111" s="134" t="s">
        <v>37</v>
      </c>
      <c r="P111" s="131">
        <v>0.6</v>
      </c>
      <c r="Q111" s="133" t="s">
        <v>37</v>
      </c>
      <c r="R111" s="73">
        <v>1</v>
      </c>
      <c r="S111" s="106" t="s">
        <v>336</v>
      </c>
      <c r="T111" s="64" t="s">
        <v>35</v>
      </c>
      <c r="U111" s="65" t="s">
        <v>96</v>
      </c>
      <c r="V111" s="65" t="s">
        <v>104</v>
      </c>
      <c r="W111" s="66" t="s">
        <v>170</v>
      </c>
      <c r="X111" s="65" t="s">
        <v>110</v>
      </c>
      <c r="Y111" s="65" t="s">
        <v>112</v>
      </c>
      <c r="Z111" s="65" t="s">
        <v>116</v>
      </c>
      <c r="AA111" s="67">
        <v>0.36</v>
      </c>
      <c r="AB111" s="68" t="s">
        <v>43</v>
      </c>
      <c r="AC111" s="66">
        <v>0.36</v>
      </c>
      <c r="AD111" s="68" t="s">
        <v>37</v>
      </c>
      <c r="AE111" s="66">
        <v>0.6</v>
      </c>
      <c r="AF111" s="69" t="s">
        <v>37</v>
      </c>
      <c r="AG111" s="65" t="s">
        <v>126</v>
      </c>
      <c r="AH111" s="99"/>
      <c r="AI111" s="99"/>
      <c r="AJ111" s="99"/>
      <c r="AK111" s="99"/>
      <c r="AL111" s="99"/>
      <c r="AM111" s="99"/>
    </row>
    <row r="112" spans="1:39" ht="111" customHeight="1" x14ac:dyDescent="0.3">
      <c r="A112" s="137"/>
      <c r="B112" s="137"/>
      <c r="C112" s="132"/>
      <c r="D112" s="132"/>
      <c r="E112" s="132"/>
      <c r="F112" s="132"/>
      <c r="G112" s="132"/>
      <c r="H112" s="132"/>
      <c r="I112" s="132"/>
      <c r="J112" s="132"/>
      <c r="K112" s="132"/>
      <c r="L112" s="132"/>
      <c r="M112" s="132"/>
      <c r="N112" s="132"/>
      <c r="O112" s="132"/>
      <c r="P112" s="132"/>
      <c r="Q112" s="132"/>
      <c r="R112" s="73">
        <v>2</v>
      </c>
      <c r="S112" s="106" t="s">
        <v>252</v>
      </c>
      <c r="T112" s="64" t="s">
        <v>35</v>
      </c>
      <c r="U112" s="65" t="s">
        <v>96</v>
      </c>
      <c r="V112" s="65" t="s">
        <v>104</v>
      </c>
      <c r="W112" s="66" t="s">
        <v>170</v>
      </c>
      <c r="X112" s="65" t="s">
        <v>107</v>
      </c>
      <c r="Y112" s="65" t="s">
        <v>112</v>
      </c>
      <c r="Z112" s="65" t="s">
        <v>116</v>
      </c>
      <c r="AA112" s="67">
        <v>0.216</v>
      </c>
      <c r="AB112" s="68" t="s">
        <v>43</v>
      </c>
      <c r="AC112" s="66">
        <v>0.216</v>
      </c>
      <c r="AD112" s="68" t="s">
        <v>37</v>
      </c>
      <c r="AE112" s="66">
        <v>0.6</v>
      </c>
      <c r="AF112" s="69" t="s">
        <v>37</v>
      </c>
      <c r="AG112" s="65" t="s">
        <v>126</v>
      </c>
      <c r="AH112" s="99"/>
      <c r="AI112" s="99"/>
      <c r="AJ112" s="99"/>
      <c r="AK112" s="99"/>
      <c r="AL112" s="99"/>
      <c r="AM112" s="99"/>
    </row>
    <row r="113" spans="1:39" s="95" customFormat="1" ht="111" customHeight="1" x14ac:dyDescent="0.3">
      <c r="A113" s="137"/>
      <c r="B113" s="137"/>
      <c r="C113" s="132"/>
      <c r="D113" s="132"/>
      <c r="E113" s="132"/>
      <c r="F113" s="132"/>
      <c r="G113" s="132"/>
      <c r="H113" s="132"/>
      <c r="I113" s="132"/>
      <c r="J113" s="132"/>
      <c r="K113" s="132"/>
      <c r="L113" s="132"/>
      <c r="M113" s="132"/>
      <c r="N113" s="132"/>
      <c r="O113" s="132"/>
      <c r="P113" s="132"/>
      <c r="Q113" s="132"/>
      <c r="R113" s="73">
        <v>3</v>
      </c>
      <c r="S113" s="106" t="s">
        <v>253</v>
      </c>
      <c r="T113" s="64" t="s">
        <v>35</v>
      </c>
      <c r="U113" s="65" t="s">
        <v>96</v>
      </c>
      <c r="V113" s="65" t="s">
        <v>104</v>
      </c>
      <c r="W113" s="66" t="s">
        <v>170</v>
      </c>
      <c r="X113" s="65" t="s">
        <v>107</v>
      </c>
      <c r="Y113" s="65" t="s">
        <v>112</v>
      </c>
      <c r="Z113" s="65" t="s">
        <v>116</v>
      </c>
      <c r="AA113" s="67">
        <v>0.12959999999999999</v>
      </c>
      <c r="AB113" s="68" t="s">
        <v>41</v>
      </c>
      <c r="AC113" s="66">
        <v>0.12959999999999999</v>
      </c>
      <c r="AD113" s="68" t="s">
        <v>37</v>
      </c>
      <c r="AE113" s="66">
        <v>0.6</v>
      </c>
      <c r="AF113" s="69" t="s">
        <v>37</v>
      </c>
      <c r="AG113" s="65" t="s">
        <v>121</v>
      </c>
      <c r="AH113" s="99"/>
      <c r="AI113" s="99"/>
      <c r="AJ113" s="99"/>
      <c r="AK113" s="99"/>
      <c r="AL113" s="99"/>
      <c r="AM113" s="99"/>
    </row>
    <row r="114" spans="1:39" s="95" customFormat="1" ht="9" customHeight="1" x14ac:dyDescent="0.3">
      <c r="A114" s="96"/>
      <c r="B114" s="96"/>
      <c r="C114" s="96"/>
      <c r="D114" s="96"/>
      <c r="E114" s="96"/>
      <c r="F114" s="96"/>
      <c r="G114" s="97"/>
      <c r="H114" s="98"/>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row>
    <row r="115" spans="1:39" ht="16.5" customHeight="1" x14ac:dyDescent="0.3">
      <c r="A115" s="7"/>
      <c r="B115" s="7"/>
      <c r="C115" s="7"/>
      <c r="D115" s="7"/>
      <c r="E115" s="7"/>
      <c r="F115" s="7"/>
      <c r="G115" s="6"/>
      <c r="H115" s="8"/>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1:39" ht="16.5" customHeight="1" x14ac:dyDescent="0.3">
      <c r="A116" s="7"/>
      <c r="B116" s="7"/>
      <c r="C116" s="7"/>
      <c r="D116" s="7"/>
      <c r="E116" s="7"/>
      <c r="F116" s="7"/>
      <c r="G116" s="6"/>
      <c r="H116" s="8"/>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1:39" ht="16.5" customHeight="1" x14ac:dyDescent="0.3">
      <c r="A117" s="7"/>
      <c r="B117" s="7"/>
      <c r="C117" s="7"/>
      <c r="D117" s="7"/>
      <c r="E117" s="7"/>
      <c r="F117" s="7"/>
      <c r="G117" s="6"/>
      <c r="H117" s="8"/>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1:39" ht="16.5" customHeight="1" x14ac:dyDescent="0.3">
      <c r="A118" s="7"/>
      <c r="B118" s="7"/>
      <c r="C118" s="7"/>
      <c r="D118" s="7"/>
      <c r="E118" s="7"/>
      <c r="F118" s="7"/>
      <c r="G118" s="6"/>
      <c r="H118" s="8"/>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1:39" ht="16.5" customHeight="1" x14ac:dyDescent="0.3">
      <c r="A119" s="7"/>
      <c r="B119" s="7"/>
      <c r="C119" s="7"/>
      <c r="D119" s="7"/>
      <c r="E119" s="7"/>
      <c r="F119" s="7"/>
      <c r="G119" s="6"/>
      <c r="H119" s="8"/>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1:39" ht="16.5" customHeight="1" x14ac:dyDescent="0.3">
      <c r="A120" s="7"/>
      <c r="B120" s="7"/>
      <c r="C120" s="7"/>
      <c r="D120" s="7"/>
      <c r="E120" s="7"/>
      <c r="F120" s="7"/>
      <c r="G120" s="6"/>
      <c r="H120" s="8"/>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1:39" ht="16.5" customHeight="1" x14ac:dyDescent="0.3">
      <c r="A121" s="7"/>
      <c r="B121" s="7"/>
      <c r="C121" s="7"/>
      <c r="D121" s="7"/>
      <c r="E121" s="7"/>
      <c r="F121" s="7"/>
      <c r="G121" s="6"/>
      <c r="H121" s="8"/>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1:39" ht="16.5" customHeight="1" x14ac:dyDescent="0.3">
      <c r="A122" s="7"/>
      <c r="B122" s="7"/>
      <c r="C122" s="7"/>
      <c r="D122" s="7"/>
      <c r="E122" s="7"/>
      <c r="F122" s="7"/>
      <c r="G122" s="6"/>
      <c r="H122" s="8"/>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1:39" ht="16.5" customHeight="1" x14ac:dyDescent="0.3">
      <c r="A123" s="7"/>
      <c r="B123" s="7"/>
      <c r="C123" s="7"/>
      <c r="D123" s="7"/>
      <c r="E123" s="7"/>
      <c r="F123" s="7"/>
      <c r="G123" s="6"/>
      <c r="H123" s="8"/>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1:39" ht="16.5" customHeight="1" x14ac:dyDescent="0.3">
      <c r="A124" s="7"/>
      <c r="B124" s="7"/>
      <c r="C124" s="7"/>
      <c r="D124" s="7"/>
      <c r="E124" s="7"/>
      <c r="F124" s="7"/>
      <c r="G124" s="6"/>
      <c r="H124" s="8"/>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1:39" ht="16.5" customHeight="1" x14ac:dyDescent="0.3">
      <c r="A125" s="7"/>
      <c r="B125" s="7"/>
      <c r="C125" s="7"/>
      <c r="D125" s="7"/>
      <c r="E125" s="7"/>
      <c r="F125" s="7"/>
      <c r="G125" s="6"/>
      <c r="H125" s="8"/>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1:39" ht="16.5" customHeight="1" x14ac:dyDescent="0.3">
      <c r="A126" s="7"/>
      <c r="B126" s="7"/>
      <c r="C126" s="7"/>
      <c r="D126" s="7"/>
      <c r="E126" s="7"/>
      <c r="F126" s="7"/>
      <c r="G126" s="6"/>
      <c r="H126" s="8"/>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1:39" ht="16.5" customHeight="1" x14ac:dyDescent="0.3">
      <c r="A127" s="7"/>
      <c r="B127" s="7"/>
      <c r="C127" s="7"/>
      <c r="D127" s="7"/>
      <c r="E127" s="7"/>
      <c r="F127" s="7"/>
      <c r="G127" s="6"/>
      <c r="H127" s="8"/>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1:39" ht="16.5" customHeight="1" x14ac:dyDescent="0.3">
      <c r="A128" s="7"/>
      <c r="B128" s="7"/>
      <c r="C128" s="7"/>
      <c r="D128" s="7"/>
      <c r="E128" s="7"/>
      <c r="F128" s="7"/>
      <c r="G128" s="6"/>
      <c r="H128" s="8"/>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1:39" ht="16.5" customHeight="1" x14ac:dyDescent="0.3">
      <c r="A129" s="7"/>
      <c r="B129" s="7"/>
      <c r="C129" s="7"/>
      <c r="D129" s="7"/>
      <c r="E129" s="7"/>
      <c r="F129" s="7"/>
      <c r="G129" s="6"/>
      <c r="H129" s="8"/>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1:39" ht="16.5" customHeight="1" x14ac:dyDescent="0.3">
      <c r="A130" s="7"/>
      <c r="B130" s="7"/>
      <c r="C130" s="7"/>
      <c r="D130" s="7"/>
      <c r="E130" s="7"/>
      <c r="F130" s="7"/>
      <c r="G130" s="6"/>
      <c r="H130" s="8"/>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1:39" ht="16.5" customHeight="1" x14ac:dyDescent="0.3">
      <c r="A131" s="7"/>
      <c r="B131" s="7"/>
      <c r="C131" s="7"/>
      <c r="D131" s="7"/>
      <c r="E131" s="7"/>
      <c r="F131" s="7"/>
      <c r="G131" s="6"/>
      <c r="H131" s="8"/>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1:39" ht="16.5" customHeight="1" x14ac:dyDescent="0.3">
      <c r="A132" s="7"/>
      <c r="B132" s="7"/>
      <c r="C132" s="7"/>
      <c r="D132" s="7"/>
      <c r="E132" s="7"/>
      <c r="F132" s="7"/>
      <c r="G132" s="6"/>
      <c r="H132" s="8"/>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1:39" ht="16.5" customHeight="1" x14ac:dyDescent="0.3">
      <c r="A133" s="7"/>
      <c r="B133" s="7"/>
      <c r="C133" s="7"/>
      <c r="D133" s="7"/>
      <c r="E133" s="7"/>
      <c r="F133" s="7"/>
      <c r="G133" s="6"/>
      <c r="H133" s="8"/>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1:39" ht="16.5" customHeight="1" x14ac:dyDescent="0.3">
      <c r="A134" s="7"/>
      <c r="B134" s="7"/>
      <c r="C134" s="7"/>
      <c r="D134" s="7"/>
      <c r="E134" s="7"/>
      <c r="F134" s="7"/>
      <c r="G134" s="6"/>
      <c r="H134" s="8"/>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row r="135" spans="1:39" ht="16.5" customHeight="1" x14ac:dyDescent="0.3">
      <c r="A135" s="7"/>
      <c r="B135" s="7"/>
      <c r="C135" s="7"/>
      <c r="D135" s="7"/>
      <c r="E135" s="7"/>
      <c r="F135" s="7"/>
      <c r="G135" s="6"/>
      <c r="H135" s="8"/>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row>
    <row r="136" spans="1:39" ht="16.5" customHeight="1" x14ac:dyDescent="0.3">
      <c r="A136" s="7"/>
      <c r="B136" s="7"/>
      <c r="C136" s="7"/>
      <c r="D136" s="7"/>
      <c r="E136" s="7"/>
      <c r="F136" s="7"/>
      <c r="G136" s="6"/>
      <c r="H136" s="8"/>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row>
    <row r="137" spans="1:39" ht="16.5" customHeight="1" x14ac:dyDescent="0.3">
      <c r="A137" s="7"/>
      <c r="B137" s="7"/>
      <c r="C137" s="7"/>
      <c r="D137" s="7"/>
      <c r="E137" s="7"/>
      <c r="F137" s="7"/>
      <c r="G137" s="6"/>
      <c r="H137" s="8"/>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row>
    <row r="138" spans="1:39" ht="16.5" customHeight="1" x14ac:dyDescent="0.3">
      <c r="A138" s="7"/>
      <c r="B138" s="7"/>
      <c r="C138" s="7"/>
      <c r="D138" s="7"/>
      <c r="E138" s="7"/>
      <c r="F138" s="7"/>
      <c r="G138" s="6"/>
      <c r="H138" s="8"/>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row>
    <row r="139" spans="1:39" ht="16.5" customHeight="1" x14ac:dyDescent="0.3">
      <c r="A139" s="7"/>
      <c r="B139" s="7"/>
      <c r="C139" s="7"/>
      <c r="D139" s="7"/>
      <c r="E139" s="7"/>
      <c r="F139" s="7"/>
      <c r="G139" s="6"/>
      <c r="H139" s="8"/>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row>
    <row r="140" spans="1:39" ht="16.5" customHeight="1" x14ac:dyDescent="0.3">
      <c r="A140" s="7"/>
      <c r="B140" s="7"/>
      <c r="C140" s="7"/>
      <c r="D140" s="7"/>
      <c r="E140" s="7"/>
      <c r="F140" s="7"/>
      <c r="G140" s="6"/>
      <c r="H140" s="8"/>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row>
    <row r="141" spans="1:39" ht="16.5" customHeight="1" x14ac:dyDescent="0.3">
      <c r="A141" s="7"/>
      <c r="B141" s="7"/>
      <c r="C141" s="7"/>
      <c r="D141" s="7"/>
      <c r="E141" s="7"/>
      <c r="F141" s="7"/>
      <c r="G141" s="6"/>
      <c r="H141" s="8"/>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row>
    <row r="142" spans="1:39" ht="16.5" customHeight="1" x14ac:dyDescent="0.3">
      <c r="A142" s="7"/>
      <c r="B142" s="7"/>
      <c r="C142" s="7"/>
      <c r="D142" s="7"/>
      <c r="E142" s="7"/>
      <c r="F142" s="7"/>
      <c r="G142" s="6"/>
      <c r="H142" s="8"/>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row>
    <row r="143" spans="1:39" ht="16.5" customHeight="1" x14ac:dyDescent="0.3">
      <c r="A143" s="7"/>
      <c r="B143" s="7"/>
      <c r="C143" s="7"/>
      <c r="D143" s="7"/>
      <c r="E143" s="7"/>
      <c r="F143" s="7"/>
      <c r="G143" s="6"/>
      <c r="H143" s="8"/>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row>
    <row r="144" spans="1:39" ht="16.5" customHeight="1" x14ac:dyDescent="0.3">
      <c r="A144" s="7"/>
      <c r="B144" s="7"/>
      <c r="C144" s="7"/>
      <c r="D144" s="7"/>
      <c r="E144" s="7"/>
      <c r="F144" s="7"/>
      <c r="G144" s="6"/>
      <c r="H144" s="8"/>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row>
    <row r="145" spans="1:39" ht="16.5" customHeight="1" x14ac:dyDescent="0.3">
      <c r="A145" s="7"/>
      <c r="B145" s="7"/>
      <c r="C145" s="7"/>
      <c r="D145" s="7"/>
      <c r="E145" s="7"/>
      <c r="F145" s="7"/>
      <c r="G145" s="6"/>
      <c r="H145" s="8"/>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row>
    <row r="146" spans="1:39" ht="16.5" customHeight="1" x14ac:dyDescent="0.3">
      <c r="A146" s="7"/>
      <c r="B146" s="7"/>
      <c r="C146" s="7"/>
      <c r="D146" s="7"/>
      <c r="E146" s="7"/>
      <c r="F146" s="7"/>
      <c r="G146" s="6"/>
      <c r="H146" s="8"/>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row>
    <row r="147" spans="1:39" ht="16.5" customHeight="1" x14ac:dyDescent="0.3">
      <c r="A147" s="7"/>
      <c r="B147" s="7"/>
      <c r="C147" s="7"/>
      <c r="D147" s="7"/>
      <c r="E147" s="7"/>
      <c r="F147" s="7"/>
      <c r="G147" s="6"/>
      <c r="H147" s="8"/>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row>
    <row r="148" spans="1:39" ht="16.5" customHeight="1" x14ac:dyDescent="0.3">
      <c r="A148" s="7"/>
      <c r="B148" s="7"/>
      <c r="C148" s="7"/>
      <c r="D148" s="7"/>
      <c r="E148" s="7"/>
      <c r="F148" s="7"/>
      <c r="G148" s="6"/>
      <c r="H148" s="8"/>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row>
    <row r="149" spans="1:39" ht="16.5" customHeight="1" x14ac:dyDescent="0.3">
      <c r="A149" s="7"/>
      <c r="B149" s="7"/>
      <c r="C149" s="7"/>
      <c r="D149" s="7"/>
      <c r="E149" s="7"/>
      <c r="F149" s="7"/>
      <c r="G149" s="6"/>
      <c r="H149" s="8"/>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row>
    <row r="150" spans="1:39" ht="16.5" customHeight="1" x14ac:dyDescent="0.3">
      <c r="A150" s="7"/>
      <c r="B150" s="7"/>
      <c r="C150" s="7"/>
      <c r="D150" s="7"/>
      <c r="E150" s="7"/>
      <c r="F150" s="7"/>
      <c r="G150" s="6"/>
      <c r="H150" s="8"/>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row>
    <row r="151" spans="1:39" ht="16.5" customHeight="1" x14ac:dyDescent="0.3">
      <c r="A151" s="7"/>
      <c r="B151" s="7"/>
      <c r="C151" s="7"/>
      <c r="D151" s="7"/>
      <c r="E151" s="7"/>
      <c r="F151" s="7"/>
      <c r="G151" s="6"/>
      <c r="H151" s="8"/>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row>
    <row r="152" spans="1:39" ht="16.5" customHeight="1" x14ac:dyDescent="0.3">
      <c r="A152" s="7"/>
      <c r="B152" s="7"/>
      <c r="C152" s="7"/>
      <c r="D152" s="7"/>
      <c r="E152" s="7"/>
      <c r="F152" s="7"/>
      <c r="G152" s="6"/>
      <c r="H152" s="8"/>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row>
    <row r="153" spans="1:39" ht="16.5" customHeight="1" x14ac:dyDescent="0.3">
      <c r="A153" s="7"/>
      <c r="B153" s="7"/>
      <c r="C153" s="7"/>
      <c r="D153" s="7"/>
      <c r="E153" s="7"/>
      <c r="F153" s="7"/>
      <c r="G153" s="6"/>
      <c r="H153" s="8"/>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row>
    <row r="154" spans="1:39" ht="16.5" customHeight="1" x14ac:dyDescent="0.3">
      <c r="A154" s="7"/>
      <c r="B154" s="7"/>
      <c r="C154" s="7"/>
      <c r="D154" s="7"/>
      <c r="E154" s="7"/>
      <c r="F154" s="7"/>
      <c r="G154" s="6"/>
      <c r="H154" s="8"/>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row>
    <row r="155" spans="1:39" ht="16.5" customHeight="1" x14ac:dyDescent="0.3">
      <c r="A155" s="7"/>
      <c r="B155" s="7"/>
      <c r="C155" s="7"/>
      <c r="D155" s="7"/>
      <c r="E155" s="7"/>
      <c r="F155" s="7"/>
      <c r="G155" s="6"/>
      <c r="H155" s="8"/>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row>
    <row r="156" spans="1:39" ht="16.5" customHeight="1" x14ac:dyDescent="0.3">
      <c r="A156" s="7"/>
      <c r="B156" s="7"/>
      <c r="C156" s="7"/>
      <c r="D156" s="7"/>
      <c r="E156" s="7"/>
      <c r="F156" s="7"/>
      <c r="G156" s="6"/>
      <c r="H156" s="8"/>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row>
    <row r="157" spans="1:39" ht="16.5" customHeight="1" x14ac:dyDescent="0.3">
      <c r="A157" s="7"/>
      <c r="B157" s="7"/>
      <c r="C157" s="7"/>
      <c r="D157" s="7"/>
      <c r="E157" s="7"/>
      <c r="F157" s="7"/>
      <c r="G157" s="6"/>
      <c r="H157" s="8"/>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row>
    <row r="158" spans="1:39" ht="16.5" customHeight="1" x14ac:dyDescent="0.3">
      <c r="A158" s="7"/>
      <c r="B158" s="7"/>
      <c r="C158" s="7"/>
      <c r="D158" s="7"/>
      <c r="E158" s="7"/>
      <c r="F158" s="7"/>
      <c r="G158" s="6"/>
      <c r="H158" s="8"/>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row>
    <row r="159" spans="1:39" ht="16.5" customHeight="1" x14ac:dyDescent="0.3">
      <c r="A159" s="7"/>
      <c r="B159" s="7"/>
      <c r="C159" s="7"/>
      <c r="D159" s="7"/>
      <c r="E159" s="7"/>
      <c r="F159" s="7"/>
      <c r="G159" s="6"/>
      <c r="H159" s="8"/>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row>
    <row r="160" spans="1:39" ht="16.5" customHeight="1" x14ac:dyDescent="0.3">
      <c r="A160" s="7"/>
      <c r="B160" s="7"/>
      <c r="C160" s="7"/>
      <c r="D160" s="7"/>
      <c r="E160" s="7"/>
      <c r="F160" s="7"/>
      <c r="G160" s="6"/>
      <c r="H160" s="8"/>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row>
    <row r="161" spans="1:39" ht="16.5" customHeight="1" x14ac:dyDescent="0.3">
      <c r="A161" s="7"/>
      <c r="B161" s="7"/>
      <c r="C161" s="7"/>
      <c r="D161" s="7"/>
      <c r="E161" s="7"/>
      <c r="F161" s="7"/>
      <c r="G161" s="6"/>
      <c r="H161" s="8"/>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row>
    <row r="162" spans="1:39" ht="16.5" customHeight="1" x14ac:dyDescent="0.3">
      <c r="A162" s="7"/>
      <c r="B162" s="7"/>
      <c r="C162" s="7"/>
      <c r="D162" s="7"/>
      <c r="E162" s="7"/>
      <c r="F162" s="7"/>
      <c r="G162" s="6"/>
      <c r="H162" s="8"/>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row>
    <row r="163" spans="1:39" ht="16.5" customHeight="1" x14ac:dyDescent="0.3">
      <c r="A163" s="7"/>
      <c r="B163" s="7"/>
      <c r="C163" s="7"/>
      <c r="D163" s="7"/>
      <c r="E163" s="7"/>
      <c r="F163" s="7"/>
      <c r="G163" s="6"/>
      <c r="H163" s="8"/>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row>
    <row r="164" spans="1:39" ht="16.5" customHeight="1" x14ac:dyDescent="0.3">
      <c r="A164" s="7"/>
      <c r="B164" s="7"/>
      <c r="C164" s="7"/>
      <c r="D164" s="7"/>
      <c r="E164" s="7"/>
      <c r="F164" s="7"/>
      <c r="G164" s="6"/>
      <c r="H164" s="8"/>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row>
    <row r="165" spans="1:39" ht="16.5" customHeight="1" x14ac:dyDescent="0.3">
      <c r="A165" s="7"/>
      <c r="B165" s="7"/>
      <c r="C165" s="7"/>
      <c r="D165" s="7"/>
      <c r="E165" s="7"/>
      <c r="F165" s="7"/>
      <c r="G165" s="6"/>
      <c r="H165" s="8"/>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row>
    <row r="166" spans="1:39" ht="16.5" customHeight="1" x14ac:dyDescent="0.3">
      <c r="A166" s="7"/>
      <c r="B166" s="7"/>
      <c r="C166" s="7"/>
      <c r="D166" s="7"/>
      <c r="E166" s="7"/>
      <c r="F166" s="7"/>
      <c r="G166" s="6"/>
      <c r="H166" s="8"/>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row>
    <row r="167" spans="1:39" ht="16.5" customHeight="1" x14ac:dyDescent="0.3">
      <c r="A167" s="7"/>
      <c r="B167" s="7"/>
      <c r="C167" s="7"/>
      <c r="D167" s="7"/>
      <c r="E167" s="7"/>
      <c r="F167" s="7"/>
      <c r="G167" s="6"/>
      <c r="H167" s="8"/>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row>
    <row r="168" spans="1:39" ht="16.5" customHeight="1" x14ac:dyDescent="0.3">
      <c r="A168" s="7"/>
      <c r="B168" s="7"/>
      <c r="C168" s="7"/>
      <c r="D168" s="7"/>
      <c r="E168" s="7"/>
      <c r="F168" s="7"/>
      <c r="G168" s="6"/>
      <c r="H168" s="8"/>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row>
    <row r="169" spans="1:39" ht="16.5" customHeight="1" x14ac:dyDescent="0.3">
      <c r="A169" s="7"/>
      <c r="B169" s="7"/>
      <c r="C169" s="7"/>
      <c r="D169" s="7"/>
      <c r="E169" s="7"/>
      <c r="F169" s="7"/>
      <c r="G169" s="6"/>
      <c r="H169" s="8"/>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row>
    <row r="170" spans="1:39" ht="16.5" customHeight="1" x14ac:dyDescent="0.3">
      <c r="A170" s="7"/>
      <c r="B170" s="7"/>
      <c r="C170" s="7"/>
      <c r="D170" s="7"/>
      <c r="E170" s="7"/>
      <c r="F170" s="7"/>
      <c r="G170" s="6"/>
      <c r="H170" s="8"/>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row>
    <row r="171" spans="1:39" ht="16.5" customHeight="1" x14ac:dyDescent="0.3">
      <c r="A171" s="7"/>
      <c r="B171" s="7"/>
      <c r="C171" s="7"/>
      <c r="D171" s="7"/>
      <c r="E171" s="7"/>
      <c r="F171" s="7"/>
      <c r="G171" s="6"/>
      <c r="H171" s="8"/>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row>
    <row r="172" spans="1:39" ht="16.5" customHeight="1" x14ac:dyDescent="0.3">
      <c r="A172" s="7"/>
      <c r="B172" s="7"/>
      <c r="C172" s="7"/>
      <c r="D172" s="7"/>
      <c r="E172" s="7"/>
      <c r="F172" s="7"/>
      <c r="G172" s="6"/>
      <c r="H172" s="8"/>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row>
    <row r="173" spans="1:39" ht="16.5" customHeight="1" x14ac:dyDescent="0.3">
      <c r="A173" s="7"/>
      <c r="B173" s="7"/>
      <c r="C173" s="7"/>
      <c r="D173" s="7"/>
      <c r="E173" s="7"/>
      <c r="F173" s="7"/>
      <c r="G173" s="6"/>
      <c r="H173" s="8"/>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row>
    <row r="174" spans="1:39" ht="16.5" customHeight="1" x14ac:dyDescent="0.3">
      <c r="A174" s="7"/>
      <c r="B174" s="7"/>
      <c r="C174" s="7"/>
      <c r="D174" s="7"/>
      <c r="E174" s="7"/>
      <c r="F174" s="7"/>
      <c r="G174" s="6"/>
      <c r="H174" s="8"/>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row>
    <row r="175" spans="1:39" ht="16.5" customHeight="1" x14ac:dyDescent="0.3">
      <c r="A175" s="7"/>
      <c r="B175" s="7"/>
      <c r="C175" s="7"/>
      <c r="D175" s="7"/>
      <c r="E175" s="7"/>
      <c r="F175" s="7"/>
      <c r="G175" s="6"/>
      <c r="H175" s="8"/>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row>
    <row r="176" spans="1:39" ht="16.5" customHeight="1" x14ac:dyDescent="0.3">
      <c r="A176" s="7"/>
      <c r="B176" s="7"/>
      <c r="C176" s="7"/>
      <c r="D176" s="7"/>
      <c r="E176" s="7"/>
      <c r="F176" s="7"/>
      <c r="G176" s="6"/>
      <c r="H176" s="8"/>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row>
    <row r="177" spans="1:39" ht="16.5" customHeight="1" x14ac:dyDescent="0.3">
      <c r="A177" s="7"/>
      <c r="B177" s="7"/>
      <c r="C177" s="7"/>
      <c r="D177" s="7"/>
      <c r="E177" s="7"/>
      <c r="F177" s="7"/>
      <c r="G177" s="6"/>
      <c r="H177" s="8"/>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row>
    <row r="178" spans="1:39" ht="16.5" customHeight="1" x14ac:dyDescent="0.3">
      <c r="A178" s="7"/>
      <c r="B178" s="7"/>
      <c r="C178" s="7"/>
      <c r="D178" s="7"/>
      <c r="E178" s="7"/>
      <c r="F178" s="7"/>
      <c r="G178" s="6"/>
      <c r="H178" s="8"/>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1:39" ht="16.5" customHeight="1" x14ac:dyDescent="0.3">
      <c r="A179" s="7"/>
      <c r="B179" s="7"/>
      <c r="C179" s="7"/>
      <c r="D179" s="7"/>
      <c r="E179" s="7"/>
      <c r="F179" s="7"/>
      <c r="G179" s="6"/>
      <c r="H179" s="8"/>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row>
    <row r="180" spans="1:39" ht="16.5" customHeight="1" x14ac:dyDescent="0.3">
      <c r="A180" s="7"/>
      <c r="B180" s="7"/>
      <c r="C180" s="7"/>
      <c r="D180" s="7"/>
      <c r="E180" s="7"/>
      <c r="F180" s="7"/>
      <c r="G180" s="6"/>
      <c r="H180" s="8"/>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row>
    <row r="181" spans="1:39" ht="16.5" customHeight="1" x14ac:dyDescent="0.3">
      <c r="A181" s="7"/>
      <c r="B181" s="7"/>
      <c r="C181" s="7"/>
      <c r="D181" s="7"/>
      <c r="E181" s="7"/>
      <c r="F181" s="7"/>
      <c r="G181" s="6"/>
      <c r="H181" s="8"/>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row>
    <row r="182" spans="1:39" ht="16.5" customHeight="1" x14ac:dyDescent="0.3">
      <c r="A182" s="7"/>
      <c r="B182" s="7"/>
      <c r="C182" s="7"/>
      <c r="D182" s="7"/>
      <c r="E182" s="7"/>
      <c r="F182" s="7"/>
      <c r="G182" s="6"/>
      <c r="H182" s="8"/>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row>
    <row r="183" spans="1:39" ht="16.5" customHeight="1" x14ac:dyDescent="0.3">
      <c r="A183" s="7"/>
      <c r="B183" s="7"/>
      <c r="C183" s="7"/>
      <c r="D183" s="7"/>
      <c r="E183" s="7"/>
      <c r="F183" s="7"/>
      <c r="G183" s="6"/>
      <c r="H183" s="8"/>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row>
    <row r="184" spans="1:39" ht="16.5" customHeight="1" x14ac:dyDescent="0.3">
      <c r="A184" s="7"/>
      <c r="B184" s="7"/>
      <c r="C184" s="7"/>
      <c r="D184" s="7"/>
      <c r="E184" s="7"/>
      <c r="F184" s="7"/>
      <c r="G184" s="6"/>
      <c r="H184" s="8"/>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row>
    <row r="185" spans="1:39" ht="16.5" customHeight="1" x14ac:dyDescent="0.3">
      <c r="A185" s="7"/>
      <c r="B185" s="7"/>
      <c r="C185" s="7"/>
      <c r="D185" s="7"/>
      <c r="E185" s="7"/>
      <c r="F185" s="7"/>
      <c r="G185" s="6"/>
      <c r="H185" s="8"/>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row>
    <row r="186" spans="1:39" ht="16.5" customHeight="1" x14ac:dyDescent="0.3">
      <c r="A186" s="7"/>
      <c r="B186" s="7"/>
      <c r="C186" s="7"/>
      <c r="D186" s="7"/>
      <c r="E186" s="7"/>
      <c r="F186" s="7"/>
      <c r="G186" s="6"/>
      <c r="H186" s="8"/>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row>
    <row r="187" spans="1:39" ht="16.5" customHeight="1" x14ac:dyDescent="0.3">
      <c r="A187" s="7"/>
      <c r="B187" s="7"/>
      <c r="C187" s="7"/>
      <c r="D187" s="7"/>
      <c r="E187" s="7"/>
      <c r="F187" s="7"/>
      <c r="G187" s="6"/>
      <c r="H187" s="8"/>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row>
    <row r="188" spans="1:39" ht="16.5" customHeight="1" x14ac:dyDescent="0.3">
      <c r="A188" s="7"/>
      <c r="B188" s="7"/>
      <c r="C188" s="7"/>
      <c r="D188" s="7"/>
      <c r="E188" s="7"/>
      <c r="F188" s="7"/>
      <c r="G188" s="6"/>
      <c r="H188" s="8"/>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row>
    <row r="189" spans="1:39" ht="16.5" customHeight="1" x14ac:dyDescent="0.3">
      <c r="A189" s="7"/>
      <c r="B189" s="7"/>
      <c r="C189" s="7"/>
      <c r="D189" s="7"/>
      <c r="E189" s="7"/>
      <c r="F189" s="7"/>
      <c r="G189" s="6"/>
      <c r="H189" s="8"/>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row>
    <row r="190" spans="1:39" ht="16.5" customHeight="1" x14ac:dyDescent="0.3">
      <c r="A190" s="7"/>
      <c r="B190" s="7"/>
      <c r="C190" s="7"/>
      <c r="D190" s="7"/>
      <c r="E190" s="7"/>
      <c r="F190" s="7"/>
      <c r="G190" s="6"/>
      <c r="H190" s="8"/>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row>
    <row r="191" spans="1:39" ht="16.5" customHeight="1" x14ac:dyDescent="0.3">
      <c r="A191" s="7"/>
      <c r="B191" s="7"/>
      <c r="C191" s="7"/>
      <c r="D191" s="7"/>
      <c r="E191" s="7"/>
      <c r="F191" s="7"/>
      <c r="G191" s="6"/>
      <c r="H191" s="8"/>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row>
    <row r="192" spans="1:39" ht="16.5" customHeight="1" x14ac:dyDescent="0.3">
      <c r="A192" s="7"/>
      <c r="B192" s="7"/>
      <c r="C192" s="7"/>
      <c r="D192" s="7"/>
      <c r="E192" s="7"/>
      <c r="F192" s="7"/>
      <c r="G192" s="6"/>
      <c r="H192" s="8"/>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row>
    <row r="193" spans="1:39" ht="16.5" customHeight="1" x14ac:dyDescent="0.3">
      <c r="A193" s="7"/>
      <c r="B193" s="7"/>
      <c r="C193" s="7"/>
      <c r="D193" s="7"/>
      <c r="E193" s="7"/>
      <c r="F193" s="7"/>
      <c r="G193" s="6"/>
      <c r="H193" s="8"/>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row>
    <row r="194" spans="1:39" ht="16.5" customHeight="1" x14ac:dyDescent="0.3">
      <c r="A194" s="7"/>
      <c r="B194" s="7"/>
      <c r="C194" s="7"/>
      <c r="D194" s="7"/>
      <c r="E194" s="7"/>
      <c r="F194" s="7"/>
      <c r="G194" s="6"/>
      <c r="H194" s="8"/>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row>
    <row r="195" spans="1:39" ht="16.5" customHeight="1" x14ac:dyDescent="0.3">
      <c r="A195" s="7"/>
      <c r="B195" s="7"/>
      <c r="C195" s="7"/>
      <c r="D195" s="7"/>
      <c r="E195" s="7"/>
      <c r="F195" s="7"/>
      <c r="G195" s="6"/>
      <c r="H195" s="8"/>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row>
    <row r="196" spans="1:39" ht="16.5" customHeight="1" x14ac:dyDescent="0.3">
      <c r="A196" s="7"/>
      <c r="B196" s="7"/>
      <c r="C196" s="7"/>
      <c r="D196" s="7"/>
      <c r="E196" s="7"/>
      <c r="F196" s="7"/>
      <c r="G196" s="6"/>
      <c r="H196" s="8"/>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row>
    <row r="197" spans="1:39" ht="16.5" customHeight="1" x14ac:dyDescent="0.3">
      <c r="A197" s="7"/>
      <c r="B197" s="7"/>
      <c r="C197" s="7"/>
      <c r="D197" s="7"/>
      <c r="E197" s="7"/>
      <c r="F197" s="7"/>
      <c r="G197" s="6"/>
      <c r="H197" s="8"/>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row>
    <row r="198" spans="1:39" ht="16.5" customHeight="1" x14ac:dyDescent="0.3">
      <c r="A198" s="7"/>
      <c r="B198" s="7"/>
      <c r="C198" s="7"/>
      <c r="D198" s="7"/>
      <c r="E198" s="7"/>
      <c r="F198" s="7"/>
      <c r="G198" s="6"/>
      <c r="H198" s="8"/>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row>
    <row r="199" spans="1:39" ht="16.5" customHeight="1" x14ac:dyDescent="0.3">
      <c r="A199" s="7"/>
      <c r="B199" s="7"/>
      <c r="C199" s="7"/>
      <c r="D199" s="7"/>
      <c r="E199" s="7"/>
      <c r="F199" s="7"/>
      <c r="G199" s="6"/>
      <c r="H199" s="8"/>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row>
    <row r="200" spans="1:39" ht="16.5" customHeight="1" x14ac:dyDescent="0.3">
      <c r="A200" s="7"/>
      <c r="B200" s="7"/>
      <c r="C200" s="7"/>
      <c r="D200" s="7"/>
      <c r="E200" s="7"/>
      <c r="F200" s="7"/>
      <c r="G200" s="6"/>
      <c r="H200" s="8"/>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row>
    <row r="201" spans="1:39" ht="16.5" customHeight="1" x14ac:dyDescent="0.3">
      <c r="A201" s="7"/>
      <c r="B201" s="7"/>
      <c r="C201" s="7"/>
      <c r="D201" s="7"/>
      <c r="E201" s="7"/>
      <c r="F201" s="7"/>
      <c r="G201" s="6"/>
      <c r="H201" s="8"/>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row>
    <row r="202" spans="1:39" ht="16.5" customHeight="1" x14ac:dyDescent="0.3">
      <c r="A202" s="7"/>
      <c r="B202" s="7"/>
      <c r="C202" s="7"/>
      <c r="D202" s="7"/>
      <c r="E202" s="7"/>
      <c r="F202" s="7"/>
      <c r="G202" s="6"/>
      <c r="H202" s="8"/>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row>
    <row r="203" spans="1:39" ht="16.5" customHeight="1" x14ac:dyDescent="0.3">
      <c r="A203" s="7"/>
      <c r="B203" s="7"/>
      <c r="C203" s="7"/>
      <c r="D203" s="7"/>
      <c r="E203" s="7"/>
      <c r="F203" s="7"/>
      <c r="G203" s="6"/>
      <c r="H203" s="8"/>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row>
    <row r="204" spans="1:39" ht="16.5" customHeight="1" x14ac:dyDescent="0.3">
      <c r="A204" s="7"/>
      <c r="B204" s="7"/>
      <c r="C204" s="7"/>
      <c r="D204" s="7"/>
      <c r="E204" s="7"/>
      <c r="F204" s="7"/>
      <c r="G204" s="6"/>
      <c r="H204" s="8"/>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row>
    <row r="205" spans="1:39" ht="16.5" customHeight="1" x14ac:dyDescent="0.3">
      <c r="A205" s="7"/>
      <c r="B205" s="7"/>
      <c r="C205" s="7"/>
      <c r="D205" s="7"/>
      <c r="E205" s="7"/>
      <c r="F205" s="7"/>
      <c r="G205" s="6"/>
      <c r="H205" s="8"/>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row>
    <row r="206" spans="1:39" ht="16.5" customHeight="1" x14ac:dyDescent="0.3">
      <c r="A206" s="7"/>
      <c r="B206" s="7"/>
      <c r="C206" s="7"/>
      <c r="D206" s="7"/>
      <c r="E206" s="7"/>
      <c r="F206" s="7"/>
      <c r="G206" s="6"/>
      <c r="H206" s="8"/>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row>
    <row r="207" spans="1:39" ht="16.5" customHeight="1" x14ac:dyDescent="0.3">
      <c r="A207" s="7"/>
      <c r="B207" s="7"/>
      <c r="C207" s="7"/>
      <c r="D207" s="7"/>
      <c r="E207" s="7"/>
      <c r="F207" s="7"/>
      <c r="G207" s="6"/>
      <c r="H207" s="8"/>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row>
    <row r="208" spans="1:39" ht="16.5" customHeight="1" x14ac:dyDescent="0.3">
      <c r="A208" s="7"/>
      <c r="B208" s="7"/>
      <c r="C208" s="7"/>
      <c r="D208" s="7"/>
      <c r="E208" s="7"/>
      <c r="F208" s="7"/>
      <c r="G208" s="6"/>
      <c r="H208" s="8"/>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row>
    <row r="209" spans="1:39" ht="16.5" customHeight="1" x14ac:dyDescent="0.3">
      <c r="A209" s="7"/>
      <c r="B209" s="7"/>
      <c r="C209" s="7"/>
      <c r="D209" s="7"/>
      <c r="E209" s="7"/>
      <c r="F209" s="7"/>
      <c r="G209" s="6"/>
      <c r="H209" s="8"/>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row>
    <row r="210" spans="1:39" ht="16.5" customHeight="1" x14ac:dyDescent="0.3">
      <c r="A210" s="7"/>
      <c r="B210" s="7"/>
      <c r="C210" s="7"/>
      <c r="D210" s="7"/>
      <c r="E210" s="7"/>
      <c r="F210" s="7"/>
      <c r="G210" s="6"/>
      <c r="H210" s="8"/>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row>
    <row r="211" spans="1:39" ht="16.5" customHeight="1" x14ac:dyDescent="0.3">
      <c r="A211" s="7"/>
      <c r="B211" s="7"/>
      <c r="C211" s="7"/>
      <c r="D211" s="7"/>
      <c r="E211" s="7"/>
      <c r="F211" s="7"/>
      <c r="G211" s="6"/>
      <c r="H211" s="8"/>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row>
    <row r="212" spans="1:39" ht="16.5" customHeight="1" x14ac:dyDescent="0.3">
      <c r="A212" s="7"/>
      <c r="B212" s="7"/>
      <c r="C212" s="7"/>
      <c r="D212" s="7"/>
      <c r="E212" s="7"/>
      <c r="F212" s="7"/>
      <c r="G212" s="6"/>
      <c r="H212" s="8"/>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row>
    <row r="213" spans="1:39" ht="16.5" customHeight="1" x14ac:dyDescent="0.3">
      <c r="A213" s="7"/>
      <c r="B213" s="7"/>
      <c r="C213" s="7"/>
      <c r="D213" s="7"/>
      <c r="E213" s="7"/>
      <c r="F213" s="7"/>
      <c r="G213" s="6"/>
      <c r="H213" s="8"/>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row>
    <row r="214" spans="1:39" ht="16.5" customHeight="1" x14ac:dyDescent="0.3">
      <c r="A214" s="7"/>
      <c r="B214" s="7"/>
      <c r="C214" s="7"/>
      <c r="D214" s="7"/>
      <c r="E214" s="7"/>
      <c r="F214" s="7"/>
      <c r="G214" s="6"/>
      <c r="H214" s="8"/>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row>
    <row r="215" spans="1:39" ht="16.5" customHeight="1" x14ac:dyDescent="0.3">
      <c r="A215" s="7"/>
      <c r="B215" s="7"/>
      <c r="C215" s="7"/>
      <c r="D215" s="7"/>
      <c r="E215" s="7"/>
      <c r="F215" s="7"/>
      <c r="G215" s="6"/>
      <c r="H215" s="8"/>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row>
    <row r="216" spans="1:39" ht="16.5" customHeight="1" x14ac:dyDescent="0.3">
      <c r="A216" s="7"/>
      <c r="B216" s="7"/>
      <c r="C216" s="7"/>
      <c r="D216" s="7"/>
      <c r="E216" s="7"/>
      <c r="F216" s="7"/>
      <c r="G216" s="6"/>
      <c r="H216" s="8"/>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row>
    <row r="217" spans="1:39" ht="16.5" customHeight="1" x14ac:dyDescent="0.3">
      <c r="A217" s="7"/>
      <c r="B217" s="7"/>
      <c r="C217" s="7"/>
      <c r="D217" s="7"/>
      <c r="E217" s="7"/>
      <c r="F217" s="7"/>
      <c r="G217" s="6"/>
      <c r="H217" s="8"/>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row>
    <row r="218" spans="1:39" ht="16.5" customHeight="1" x14ac:dyDescent="0.3">
      <c r="A218" s="7"/>
      <c r="B218" s="7"/>
      <c r="C218" s="7"/>
      <c r="D218" s="7"/>
      <c r="E218" s="7"/>
      <c r="F218" s="7"/>
      <c r="G218" s="6"/>
      <c r="H218" s="8"/>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row>
    <row r="219" spans="1:39" ht="16.5" customHeight="1" x14ac:dyDescent="0.3">
      <c r="A219" s="7"/>
      <c r="B219" s="7"/>
      <c r="C219" s="7"/>
      <c r="D219" s="7"/>
      <c r="E219" s="7"/>
      <c r="F219" s="7"/>
      <c r="G219" s="6"/>
      <c r="H219" s="8"/>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row>
    <row r="220" spans="1:39" ht="16.5" customHeight="1" x14ac:dyDescent="0.3">
      <c r="A220" s="7"/>
      <c r="B220" s="7"/>
      <c r="C220" s="7"/>
      <c r="D220" s="7"/>
      <c r="E220" s="7"/>
      <c r="F220" s="7"/>
      <c r="G220" s="6"/>
      <c r="H220" s="8"/>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row>
    <row r="221" spans="1:39" ht="16.5" customHeight="1" x14ac:dyDescent="0.3">
      <c r="A221" s="7"/>
      <c r="B221" s="7"/>
      <c r="C221" s="7"/>
      <c r="D221" s="7"/>
      <c r="E221" s="7"/>
      <c r="F221" s="7"/>
      <c r="G221" s="6"/>
      <c r="H221" s="8"/>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row>
    <row r="222" spans="1:39" ht="16.5" customHeight="1" x14ac:dyDescent="0.3">
      <c r="A222" s="7"/>
      <c r="B222" s="7"/>
      <c r="C222" s="7"/>
      <c r="D222" s="7"/>
      <c r="E222" s="7"/>
      <c r="F222" s="7"/>
      <c r="G222" s="6"/>
      <c r="H222" s="8"/>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row>
    <row r="223" spans="1:39" ht="16.5" customHeight="1" x14ac:dyDescent="0.3">
      <c r="A223" s="7"/>
      <c r="B223" s="7"/>
      <c r="C223" s="7"/>
      <c r="D223" s="7"/>
      <c r="E223" s="7"/>
      <c r="F223" s="7"/>
      <c r="G223" s="6"/>
      <c r="H223" s="8"/>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row>
    <row r="224" spans="1:39" ht="16.5" customHeight="1" x14ac:dyDescent="0.3">
      <c r="A224" s="7"/>
      <c r="B224" s="7"/>
      <c r="C224" s="7"/>
      <c r="D224" s="7"/>
      <c r="E224" s="7"/>
      <c r="F224" s="7"/>
      <c r="G224" s="6"/>
      <c r="H224" s="8"/>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row>
    <row r="225" spans="1:39" ht="16.5" customHeight="1" x14ac:dyDescent="0.3">
      <c r="A225" s="7"/>
      <c r="B225" s="7"/>
      <c r="C225" s="7"/>
      <c r="D225" s="7"/>
      <c r="E225" s="7"/>
      <c r="F225" s="7"/>
      <c r="G225" s="6"/>
      <c r="H225" s="8"/>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row>
    <row r="226" spans="1:39" ht="16.5" customHeight="1" x14ac:dyDescent="0.3">
      <c r="A226" s="7"/>
      <c r="B226" s="7"/>
      <c r="C226" s="7"/>
      <c r="D226" s="7"/>
      <c r="E226" s="7"/>
      <c r="F226" s="7"/>
      <c r="G226" s="6"/>
      <c r="H226" s="8"/>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row>
    <row r="227" spans="1:39" ht="16.5" customHeight="1" x14ac:dyDescent="0.3">
      <c r="A227" s="7"/>
      <c r="B227" s="7"/>
      <c r="C227" s="7"/>
      <c r="D227" s="7"/>
      <c r="E227" s="7"/>
      <c r="F227" s="7"/>
      <c r="G227" s="6"/>
      <c r="H227" s="8"/>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row>
    <row r="228" spans="1:39" ht="16.5" customHeight="1" x14ac:dyDescent="0.3">
      <c r="A228" s="7"/>
      <c r="B228" s="7"/>
      <c r="C228" s="7"/>
      <c r="D228" s="7"/>
      <c r="E228" s="7"/>
      <c r="F228" s="7"/>
      <c r="G228" s="6"/>
      <c r="H228" s="8"/>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row>
    <row r="229" spans="1:39" ht="16.5" customHeight="1" x14ac:dyDescent="0.3">
      <c r="A229" s="7"/>
      <c r="B229" s="7"/>
      <c r="C229" s="7"/>
      <c r="D229" s="7"/>
      <c r="E229" s="7"/>
      <c r="F229" s="7"/>
      <c r="G229" s="6"/>
      <c r="H229" s="8"/>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row>
    <row r="230" spans="1:39" ht="16.5" customHeight="1" x14ac:dyDescent="0.3">
      <c r="A230" s="7"/>
      <c r="B230" s="7"/>
      <c r="C230" s="7"/>
      <c r="D230" s="7"/>
      <c r="E230" s="7"/>
      <c r="F230" s="7"/>
      <c r="G230" s="6"/>
      <c r="H230" s="8"/>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row>
    <row r="231" spans="1:39" ht="16.5" customHeight="1" x14ac:dyDescent="0.3">
      <c r="A231" s="7"/>
      <c r="B231" s="7"/>
      <c r="C231" s="7"/>
      <c r="D231" s="7"/>
      <c r="E231" s="7"/>
      <c r="F231" s="7"/>
      <c r="G231" s="6"/>
      <c r="H231" s="8"/>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row>
    <row r="232" spans="1:39" ht="16.5" customHeight="1" x14ac:dyDescent="0.3">
      <c r="A232" s="7"/>
      <c r="B232" s="7"/>
      <c r="C232" s="7"/>
      <c r="D232" s="7"/>
      <c r="E232" s="7"/>
      <c r="F232" s="7"/>
      <c r="G232" s="6"/>
      <c r="H232" s="8"/>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row>
    <row r="233" spans="1:39" ht="16.5" customHeight="1" x14ac:dyDescent="0.3">
      <c r="A233" s="7"/>
      <c r="B233" s="7"/>
      <c r="C233" s="7"/>
      <c r="D233" s="7"/>
      <c r="E233" s="7"/>
      <c r="F233" s="7"/>
      <c r="G233" s="6"/>
      <c r="H233" s="8"/>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row>
    <row r="234" spans="1:39" ht="16.5" customHeight="1" x14ac:dyDescent="0.3">
      <c r="A234" s="7"/>
      <c r="B234" s="7"/>
      <c r="C234" s="7"/>
      <c r="D234" s="7"/>
      <c r="E234" s="7"/>
      <c r="F234" s="7"/>
      <c r="G234" s="6"/>
      <c r="H234" s="8"/>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row>
    <row r="235" spans="1:39" ht="16.5" customHeight="1" x14ac:dyDescent="0.3">
      <c r="A235" s="7"/>
      <c r="B235" s="7"/>
      <c r="C235" s="7"/>
      <c r="D235" s="7"/>
      <c r="E235" s="7"/>
      <c r="F235" s="7"/>
      <c r="G235" s="6"/>
      <c r="H235" s="8"/>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row>
    <row r="236" spans="1:39" ht="16.5" customHeight="1" x14ac:dyDescent="0.3">
      <c r="A236" s="7"/>
      <c r="B236" s="7"/>
      <c r="C236" s="7"/>
      <c r="D236" s="7"/>
      <c r="E236" s="7"/>
      <c r="F236" s="7"/>
      <c r="G236" s="6"/>
      <c r="H236" s="8"/>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row>
    <row r="237" spans="1:39" ht="16.5" customHeight="1" x14ac:dyDescent="0.3">
      <c r="A237" s="7"/>
      <c r="B237" s="7"/>
      <c r="C237" s="7"/>
      <c r="D237" s="7"/>
      <c r="E237" s="7"/>
      <c r="F237" s="7"/>
      <c r="G237" s="6"/>
      <c r="H237" s="8"/>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row>
    <row r="238" spans="1:39" ht="16.5" customHeight="1" x14ac:dyDescent="0.3">
      <c r="A238" s="7"/>
      <c r="B238" s="7"/>
      <c r="C238" s="7"/>
      <c r="D238" s="7"/>
      <c r="E238" s="7"/>
      <c r="F238" s="7"/>
      <c r="G238" s="6"/>
      <c r="H238" s="8"/>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row>
    <row r="239" spans="1:39" ht="16.5" customHeight="1" x14ac:dyDescent="0.3">
      <c r="A239" s="7"/>
      <c r="B239" s="7"/>
      <c r="C239" s="7"/>
      <c r="D239" s="7"/>
      <c r="E239" s="7"/>
      <c r="F239" s="7"/>
      <c r="G239" s="6"/>
      <c r="H239" s="8"/>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row>
    <row r="240" spans="1:39" ht="16.5" customHeight="1" x14ac:dyDescent="0.3">
      <c r="A240" s="7"/>
      <c r="B240" s="7"/>
      <c r="C240" s="7"/>
      <c r="D240" s="7"/>
      <c r="E240" s="7"/>
      <c r="F240" s="7"/>
      <c r="G240" s="6"/>
      <c r="H240" s="8"/>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row>
    <row r="241" spans="1:39" ht="16.5" customHeight="1" x14ac:dyDescent="0.3">
      <c r="A241" s="7"/>
      <c r="B241" s="7"/>
      <c r="C241" s="7"/>
      <c r="D241" s="7"/>
      <c r="E241" s="7"/>
      <c r="F241" s="7"/>
      <c r="G241" s="6"/>
      <c r="H241" s="8"/>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row>
    <row r="242" spans="1:39" ht="16.5" customHeight="1" x14ac:dyDescent="0.3">
      <c r="A242" s="7"/>
      <c r="B242" s="7"/>
      <c r="C242" s="7"/>
      <c r="D242" s="7"/>
      <c r="E242" s="7"/>
      <c r="F242" s="7"/>
      <c r="G242" s="6"/>
      <c r="H242" s="8"/>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row>
    <row r="243" spans="1:39" ht="16.5" customHeight="1" x14ac:dyDescent="0.3">
      <c r="A243" s="7"/>
      <c r="B243" s="7"/>
      <c r="C243" s="7"/>
      <c r="D243" s="7"/>
      <c r="E243" s="7"/>
      <c r="F243" s="7"/>
      <c r="G243" s="6"/>
      <c r="H243" s="8"/>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row>
    <row r="244" spans="1:39" ht="16.5" customHeight="1" x14ac:dyDescent="0.3">
      <c r="A244" s="7"/>
      <c r="B244" s="7"/>
      <c r="C244" s="7"/>
      <c r="D244" s="7"/>
      <c r="E244" s="7"/>
      <c r="F244" s="7"/>
      <c r="G244" s="6"/>
      <c r="H244" s="8"/>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row>
    <row r="245" spans="1:39" ht="16.5" customHeight="1" x14ac:dyDescent="0.3">
      <c r="A245" s="7"/>
      <c r="B245" s="7"/>
      <c r="C245" s="7"/>
      <c r="D245" s="7"/>
      <c r="E245" s="7"/>
      <c r="F245" s="7"/>
      <c r="G245" s="6"/>
      <c r="H245" s="8"/>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row>
    <row r="246" spans="1:39" ht="16.5" customHeight="1" x14ac:dyDescent="0.3">
      <c r="A246" s="7"/>
      <c r="B246" s="7"/>
      <c r="C246" s="7"/>
      <c r="D246" s="7"/>
      <c r="E246" s="7"/>
      <c r="F246" s="7"/>
      <c r="G246" s="6"/>
      <c r="H246" s="8"/>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row>
    <row r="247" spans="1:39" ht="16.5" customHeight="1" x14ac:dyDescent="0.3">
      <c r="A247" s="7"/>
      <c r="B247" s="7"/>
      <c r="C247" s="7"/>
      <c r="D247" s="7"/>
      <c r="E247" s="7"/>
      <c r="F247" s="7"/>
      <c r="G247" s="6"/>
      <c r="H247" s="8"/>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row>
    <row r="248" spans="1:39" ht="16.5" customHeight="1" x14ac:dyDescent="0.3">
      <c r="A248" s="7"/>
      <c r="B248" s="7"/>
      <c r="C248" s="7"/>
      <c r="D248" s="7"/>
      <c r="E248" s="7"/>
      <c r="F248" s="7"/>
      <c r="G248" s="6"/>
      <c r="H248" s="8"/>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row>
    <row r="249" spans="1:39" ht="16.5" customHeight="1" x14ac:dyDescent="0.3">
      <c r="A249" s="7"/>
      <c r="B249" s="7"/>
      <c r="C249" s="7"/>
      <c r="D249" s="7"/>
      <c r="E249" s="7"/>
      <c r="F249" s="7"/>
      <c r="G249" s="6"/>
      <c r="H249" s="8"/>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row>
    <row r="250" spans="1:39" ht="16.5" customHeight="1" x14ac:dyDescent="0.3">
      <c r="A250" s="7"/>
      <c r="B250" s="7"/>
      <c r="C250" s="7"/>
      <c r="D250" s="7"/>
      <c r="E250" s="7"/>
      <c r="F250" s="7"/>
      <c r="G250" s="6"/>
      <c r="H250" s="8"/>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row>
    <row r="251" spans="1:39" ht="16.5" customHeight="1" x14ac:dyDescent="0.3">
      <c r="A251" s="7"/>
      <c r="B251" s="7"/>
      <c r="C251" s="7"/>
      <c r="D251" s="7"/>
      <c r="E251" s="7"/>
      <c r="F251" s="7"/>
      <c r="G251" s="6"/>
      <c r="H251" s="8"/>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row>
    <row r="252" spans="1:39" ht="16.5" customHeight="1" x14ac:dyDescent="0.3">
      <c r="A252" s="7"/>
      <c r="B252" s="7"/>
      <c r="C252" s="7"/>
      <c r="D252" s="7"/>
      <c r="E252" s="7"/>
      <c r="F252" s="7"/>
      <c r="G252" s="6"/>
      <c r="H252" s="8"/>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row>
    <row r="253" spans="1:39" ht="16.5" customHeight="1" x14ac:dyDescent="0.3">
      <c r="A253" s="7"/>
      <c r="B253" s="7"/>
      <c r="C253" s="7"/>
      <c r="D253" s="7"/>
      <c r="E253" s="7"/>
      <c r="F253" s="7"/>
      <c r="G253" s="6"/>
      <c r="H253" s="8"/>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row>
    <row r="254" spans="1:39" ht="16.5" customHeight="1" x14ac:dyDescent="0.3">
      <c r="A254" s="7"/>
      <c r="B254" s="7"/>
      <c r="C254" s="7"/>
      <c r="D254" s="7"/>
      <c r="E254" s="7"/>
      <c r="F254" s="7"/>
      <c r="G254" s="6"/>
      <c r="H254" s="8"/>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row>
    <row r="255" spans="1:39" ht="16.5" customHeight="1" x14ac:dyDescent="0.3">
      <c r="A255" s="7"/>
      <c r="B255" s="7"/>
      <c r="C255" s="7"/>
      <c r="D255" s="7"/>
      <c r="E255" s="7"/>
      <c r="F255" s="7"/>
      <c r="G255" s="6"/>
      <c r="H255" s="8"/>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row>
    <row r="256" spans="1:39" ht="16.5" customHeight="1" x14ac:dyDescent="0.3">
      <c r="A256" s="7"/>
      <c r="B256" s="7"/>
      <c r="C256" s="7"/>
      <c r="D256" s="7"/>
      <c r="E256" s="7"/>
      <c r="F256" s="7"/>
      <c r="G256" s="6"/>
      <c r="H256" s="8"/>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row>
    <row r="257" spans="1:39" ht="16.5" customHeight="1" x14ac:dyDescent="0.3">
      <c r="A257" s="7"/>
      <c r="B257" s="7"/>
      <c r="C257" s="7"/>
      <c r="D257" s="7"/>
      <c r="E257" s="7"/>
      <c r="F257" s="7"/>
      <c r="G257" s="6"/>
      <c r="H257" s="8"/>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row>
    <row r="258" spans="1:39" ht="16.5" customHeight="1" x14ac:dyDescent="0.3">
      <c r="A258" s="7"/>
      <c r="B258" s="7"/>
      <c r="C258" s="7"/>
      <c r="D258" s="7"/>
      <c r="E258" s="7"/>
      <c r="F258" s="7"/>
      <c r="G258" s="6"/>
      <c r="H258" s="8"/>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row>
    <row r="259" spans="1:39" ht="16.5" customHeight="1" x14ac:dyDescent="0.3">
      <c r="A259" s="7"/>
      <c r="B259" s="7"/>
      <c r="C259" s="7"/>
      <c r="D259" s="7"/>
      <c r="E259" s="7"/>
      <c r="F259" s="7"/>
      <c r="G259" s="6"/>
      <c r="H259" s="8"/>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row>
    <row r="260" spans="1:39" ht="16.5" customHeight="1" x14ac:dyDescent="0.3">
      <c r="A260" s="7"/>
      <c r="B260" s="7"/>
      <c r="C260" s="7"/>
      <c r="D260" s="7"/>
      <c r="E260" s="7"/>
      <c r="F260" s="7"/>
      <c r="G260" s="6"/>
      <c r="H260" s="8"/>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row>
    <row r="261" spans="1:39" ht="16.5" customHeight="1" x14ac:dyDescent="0.3">
      <c r="A261" s="7"/>
      <c r="B261" s="7"/>
      <c r="C261" s="7"/>
      <c r="D261" s="7"/>
      <c r="E261" s="7"/>
      <c r="F261" s="7"/>
      <c r="G261" s="6"/>
      <c r="H261" s="8"/>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row>
    <row r="262" spans="1:39" ht="16.5" customHeight="1" x14ac:dyDescent="0.3">
      <c r="A262" s="7"/>
      <c r="B262" s="7"/>
      <c r="C262" s="7"/>
      <c r="D262" s="7"/>
      <c r="E262" s="7"/>
      <c r="F262" s="7"/>
      <c r="G262" s="6"/>
      <c r="H262" s="8"/>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row>
    <row r="263" spans="1:39" ht="16.5" customHeight="1" x14ac:dyDescent="0.3">
      <c r="A263" s="7"/>
      <c r="B263" s="7"/>
      <c r="C263" s="7"/>
      <c r="D263" s="7"/>
      <c r="E263" s="7"/>
      <c r="F263" s="7"/>
      <c r="G263" s="6"/>
      <c r="H263" s="8"/>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row>
    <row r="264" spans="1:39" ht="16.5" customHeight="1" x14ac:dyDescent="0.3">
      <c r="A264" s="7"/>
      <c r="B264" s="7"/>
      <c r="C264" s="7"/>
      <c r="D264" s="7"/>
      <c r="E264" s="7"/>
      <c r="F264" s="7"/>
      <c r="G264" s="6"/>
      <c r="H264" s="8"/>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row>
    <row r="265" spans="1:39" ht="16.5" customHeight="1" x14ac:dyDescent="0.3">
      <c r="A265" s="7"/>
      <c r="B265" s="7"/>
      <c r="C265" s="7"/>
      <c r="D265" s="7"/>
      <c r="E265" s="7"/>
      <c r="F265" s="7"/>
      <c r="G265" s="6"/>
      <c r="H265" s="8"/>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row>
    <row r="266" spans="1:39" ht="16.5" customHeight="1" x14ac:dyDescent="0.3">
      <c r="A266" s="7"/>
      <c r="B266" s="7"/>
      <c r="C266" s="7"/>
      <c r="D266" s="7"/>
      <c r="E266" s="7"/>
      <c r="F266" s="7"/>
      <c r="G266" s="6"/>
      <c r="H266" s="8"/>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row>
    <row r="267" spans="1:39" ht="16.5" customHeight="1" x14ac:dyDescent="0.3">
      <c r="A267" s="7"/>
      <c r="B267" s="7"/>
      <c r="C267" s="7"/>
      <c r="D267" s="7"/>
      <c r="E267" s="7"/>
      <c r="F267" s="7"/>
      <c r="G267" s="6"/>
      <c r="H267" s="8"/>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row>
    <row r="268" spans="1:39" ht="16.5" customHeight="1" x14ac:dyDescent="0.3">
      <c r="A268" s="7"/>
      <c r="B268" s="7"/>
      <c r="C268" s="7"/>
      <c r="D268" s="7"/>
      <c r="E268" s="7"/>
      <c r="F268" s="7"/>
      <c r="G268" s="6"/>
      <c r="H268" s="8"/>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row>
    <row r="269" spans="1:39" ht="16.5" customHeight="1" x14ac:dyDescent="0.3">
      <c r="A269" s="7"/>
      <c r="B269" s="7"/>
      <c r="C269" s="7"/>
      <c r="D269" s="7"/>
      <c r="E269" s="7"/>
      <c r="F269" s="7"/>
      <c r="G269" s="6"/>
      <c r="H269" s="8"/>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row>
    <row r="270" spans="1:39" ht="16.5" customHeight="1" x14ac:dyDescent="0.3">
      <c r="A270" s="7"/>
      <c r="B270" s="7"/>
      <c r="C270" s="7"/>
      <c r="D270" s="7"/>
      <c r="E270" s="7"/>
      <c r="F270" s="7"/>
      <c r="G270" s="6"/>
      <c r="H270" s="8"/>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row>
    <row r="271" spans="1:39" ht="16.5" customHeight="1" x14ac:dyDescent="0.3">
      <c r="A271" s="7"/>
      <c r="B271" s="7"/>
      <c r="C271" s="7"/>
      <c r="D271" s="7"/>
      <c r="E271" s="7"/>
      <c r="F271" s="7"/>
      <c r="G271" s="6"/>
      <c r="H271" s="8"/>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row>
    <row r="272" spans="1:39" ht="16.5" customHeight="1" x14ac:dyDescent="0.3">
      <c r="A272" s="7"/>
      <c r="B272" s="7"/>
      <c r="C272" s="7"/>
      <c r="D272" s="7"/>
      <c r="E272" s="7"/>
      <c r="F272" s="7"/>
      <c r="G272" s="6"/>
      <c r="H272" s="8"/>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row>
    <row r="273" spans="1:39" ht="16.5" customHeight="1" x14ac:dyDescent="0.3">
      <c r="A273" s="7"/>
      <c r="B273" s="7"/>
      <c r="C273" s="7"/>
      <c r="D273" s="7"/>
      <c r="E273" s="7"/>
      <c r="F273" s="7"/>
      <c r="G273" s="6"/>
      <c r="H273" s="8"/>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row>
    <row r="274" spans="1:39" ht="16.5" customHeight="1" x14ac:dyDescent="0.3">
      <c r="A274" s="7"/>
      <c r="B274" s="7"/>
      <c r="C274" s="7"/>
      <c r="D274" s="7"/>
      <c r="E274" s="7"/>
      <c r="F274" s="7"/>
      <c r="G274" s="6"/>
      <c r="H274" s="8"/>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row>
    <row r="275" spans="1:39" ht="16.5" customHeight="1" x14ac:dyDescent="0.3">
      <c r="A275" s="7"/>
      <c r="B275" s="7"/>
      <c r="C275" s="7"/>
      <c r="D275" s="7"/>
      <c r="E275" s="7"/>
      <c r="F275" s="7"/>
      <c r="G275" s="6"/>
      <c r="H275" s="8"/>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row>
    <row r="276" spans="1:39" ht="16.5" customHeight="1" x14ac:dyDescent="0.3">
      <c r="A276" s="7"/>
      <c r="B276" s="7"/>
      <c r="C276" s="7"/>
      <c r="D276" s="7"/>
      <c r="E276" s="7"/>
      <c r="F276" s="7"/>
      <c r="G276" s="6"/>
      <c r="H276" s="8"/>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row>
    <row r="277" spans="1:39" ht="16.5" customHeight="1" x14ac:dyDescent="0.3">
      <c r="A277" s="7"/>
      <c r="B277" s="7"/>
      <c r="C277" s="7"/>
      <c r="D277" s="7"/>
      <c r="E277" s="7"/>
      <c r="F277" s="7"/>
      <c r="G277" s="6"/>
      <c r="H277" s="8"/>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row>
    <row r="278" spans="1:39" ht="16.5" customHeight="1" x14ac:dyDescent="0.3">
      <c r="A278" s="7"/>
      <c r="B278" s="7"/>
      <c r="C278" s="7"/>
      <c r="D278" s="7"/>
      <c r="E278" s="7"/>
      <c r="F278" s="7"/>
      <c r="G278" s="6"/>
      <c r="H278" s="8"/>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row>
    <row r="279" spans="1:39" ht="16.5" customHeight="1" x14ac:dyDescent="0.3">
      <c r="A279" s="7"/>
      <c r="B279" s="7"/>
      <c r="C279" s="7"/>
      <c r="D279" s="7"/>
      <c r="E279" s="7"/>
      <c r="F279" s="7"/>
      <c r="G279" s="6"/>
      <c r="H279" s="8"/>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row>
    <row r="280" spans="1:39" ht="16.5" customHeight="1" x14ac:dyDescent="0.3">
      <c r="A280" s="7"/>
      <c r="B280" s="7"/>
      <c r="C280" s="7"/>
      <c r="D280" s="7"/>
      <c r="E280" s="7"/>
      <c r="F280" s="7"/>
      <c r="G280" s="6"/>
      <c r="H280" s="8"/>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row>
    <row r="281" spans="1:39" ht="16.5" customHeight="1" x14ac:dyDescent="0.3">
      <c r="A281" s="7"/>
      <c r="B281" s="7"/>
      <c r="C281" s="7"/>
      <c r="D281" s="7"/>
      <c r="E281" s="7"/>
      <c r="F281" s="7"/>
      <c r="G281" s="6"/>
      <c r="H281" s="8"/>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row>
    <row r="282" spans="1:39" ht="16.5" customHeight="1" x14ac:dyDescent="0.3">
      <c r="A282" s="7"/>
      <c r="B282" s="7"/>
      <c r="C282" s="7"/>
      <c r="D282" s="7"/>
      <c r="E282" s="7"/>
      <c r="F282" s="7"/>
      <c r="G282" s="6"/>
      <c r="H282" s="8"/>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row>
    <row r="283" spans="1:39" ht="16.5" customHeight="1" x14ac:dyDescent="0.3">
      <c r="A283" s="7"/>
      <c r="B283" s="7"/>
      <c r="C283" s="7"/>
      <c r="D283" s="7"/>
      <c r="E283" s="7"/>
      <c r="F283" s="7"/>
      <c r="G283" s="6"/>
      <c r="H283" s="8"/>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row>
    <row r="284" spans="1:39" ht="16.5" customHeight="1" x14ac:dyDescent="0.3">
      <c r="A284" s="7"/>
      <c r="B284" s="7"/>
      <c r="C284" s="7"/>
      <c r="D284" s="7"/>
      <c r="E284" s="7"/>
      <c r="F284" s="7"/>
      <c r="G284" s="6"/>
      <c r="H284" s="8"/>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row>
    <row r="285" spans="1:39" ht="16.5" customHeight="1" x14ac:dyDescent="0.3">
      <c r="A285" s="7"/>
      <c r="B285" s="7"/>
      <c r="C285" s="7"/>
      <c r="D285" s="7"/>
      <c r="E285" s="7"/>
      <c r="F285" s="7"/>
      <c r="G285" s="6"/>
      <c r="H285" s="8"/>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row>
    <row r="286" spans="1:39" ht="16.5" customHeight="1" x14ac:dyDescent="0.3">
      <c r="A286" s="7"/>
      <c r="B286" s="7"/>
      <c r="C286" s="7"/>
      <c r="D286" s="7"/>
      <c r="E286" s="7"/>
      <c r="F286" s="7"/>
      <c r="G286" s="6"/>
      <c r="H286" s="8"/>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row>
    <row r="287" spans="1:39" ht="16.5" customHeight="1" x14ac:dyDescent="0.3">
      <c r="A287" s="7"/>
      <c r="B287" s="7"/>
      <c r="C287" s="7"/>
      <c r="D287" s="7"/>
      <c r="E287" s="7"/>
      <c r="F287" s="7"/>
      <c r="G287" s="6"/>
      <c r="H287" s="8"/>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row>
    <row r="288" spans="1:39" ht="16.5" customHeight="1" x14ac:dyDescent="0.3">
      <c r="A288" s="7"/>
      <c r="B288" s="7"/>
      <c r="C288" s="7"/>
      <c r="D288" s="7"/>
      <c r="E288" s="7"/>
      <c r="F288" s="7"/>
      <c r="G288" s="6"/>
      <c r="H288" s="8"/>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row>
    <row r="289" spans="1:39" ht="16.5" customHeight="1" x14ac:dyDescent="0.3">
      <c r="A289" s="7"/>
      <c r="B289" s="7"/>
      <c r="C289" s="7"/>
      <c r="D289" s="7"/>
      <c r="E289" s="7"/>
      <c r="F289" s="7"/>
      <c r="G289" s="6"/>
      <c r="H289" s="8"/>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1:39" ht="16.5" customHeight="1" x14ac:dyDescent="0.3">
      <c r="A290" s="7"/>
      <c r="B290" s="7"/>
      <c r="C290" s="7"/>
      <c r="D290" s="7"/>
      <c r="E290" s="7"/>
      <c r="F290" s="7"/>
      <c r="G290" s="6"/>
      <c r="H290" s="8"/>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1:39" ht="16.5" customHeight="1" x14ac:dyDescent="0.3">
      <c r="A291" s="7"/>
      <c r="B291" s="7"/>
      <c r="C291" s="7"/>
      <c r="D291" s="7"/>
      <c r="E291" s="7"/>
      <c r="F291" s="7"/>
      <c r="G291" s="6"/>
      <c r="H291" s="8"/>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1:39" ht="16.5" customHeight="1" x14ac:dyDescent="0.3">
      <c r="A292" s="7"/>
      <c r="B292" s="7"/>
      <c r="C292" s="7"/>
      <c r="D292" s="7"/>
      <c r="E292" s="7"/>
      <c r="F292" s="7"/>
      <c r="G292" s="6"/>
      <c r="H292" s="8"/>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row r="293" spans="1:39" ht="16.5" customHeight="1" x14ac:dyDescent="0.3">
      <c r="A293" s="7"/>
      <c r="B293" s="7"/>
      <c r="C293" s="7"/>
      <c r="D293" s="7"/>
      <c r="E293" s="7"/>
      <c r="F293" s="7"/>
      <c r="G293" s="6"/>
      <c r="H293" s="8"/>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row>
    <row r="294" spans="1:39" ht="16.5" customHeight="1" x14ac:dyDescent="0.3">
      <c r="A294" s="7"/>
      <c r="B294" s="7"/>
      <c r="C294" s="7"/>
      <c r="D294" s="7"/>
      <c r="E294" s="7"/>
      <c r="F294" s="7"/>
      <c r="G294" s="6"/>
      <c r="H294" s="8"/>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row>
    <row r="295" spans="1:39" ht="16.5" customHeight="1" x14ac:dyDescent="0.3">
      <c r="A295" s="7"/>
      <c r="B295" s="7"/>
      <c r="C295" s="7"/>
      <c r="D295" s="7"/>
      <c r="E295" s="7"/>
      <c r="F295" s="7"/>
      <c r="G295" s="6"/>
      <c r="H295" s="8"/>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row>
    <row r="296" spans="1:39" ht="16.5" customHeight="1" x14ac:dyDescent="0.3">
      <c r="A296" s="7"/>
      <c r="B296" s="7"/>
      <c r="C296" s="7"/>
      <c r="D296" s="7"/>
      <c r="E296" s="7"/>
      <c r="F296" s="7"/>
      <c r="G296" s="6"/>
      <c r="H296" s="8"/>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row>
    <row r="297" spans="1:39" ht="16.5" customHeight="1" x14ac:dyDescent="0.3">
      <c r="A297" s="7"/>
      <c r="B297" s="7"/>
      <c r="C297" s="7"/>
      <c r="D297" s="7"/>
      <c r="E297" s="7"/>
      <c r="F297" s="7"/>
      <c r="G297" s="6"/>
      <c r="H297" s="8"/>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8" spans="1:39" ht="16.5" customHeight="1" x14ac:dyDescent="0.3">
      <c r="A298" s="7"/>
      <c r="B298" s="7"/>
      <c r="C298" s="7"/>
      <c r="D298" s="7"/>
      <c r="E298" s="7"/>
      <c r="F298" s="7"/>
      <c r="G298" s="6"/>
      <c r="H298" s="8"/>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row>
    <row r="299" spans="1:39" ht="16.5" customHeight="1" x14ac:dyDescent="0.3">
      <c r="A299" s="7"/>
      <c r="B299" s="7"/>
      <c r="C299" s="7"/>
      <c r="D299" s="7"/>
      <c r="E299" s="7"/>
      <c r="F299" s="7"/>
      <c r="G299" s="6"/>
      <c r="H299" s="8"/>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row>
    <row r="300" spans="1:39" ht="16.5" customHeight="1" x14ac:dyDescent="0.3">
      <c r="A300" s="7"/>
      <c r="B300" s="7"/>
      <c r="C300" s="7"/>
      <c r="D300" s="7"/>
      <c r="E300" s="7"/>
      <c r="F300" s="7"/>
      <c r="G300" s="6"/>
      <c r="H300" s="8"/>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row>
    <row r="301" spans="1:39" ht="16.5" customHeight="1" x14ac:dyDescent="0.3">
      <c r="A301" s="7"/>
      <c r="B301" s="7"/>
      <c r="C301" s="7"/>
      <c r="D301" s="7"/>
      <c r="E301" s="7"/>
      <c r="F301" s="7"/>
      <c r="G301" s="6"/>
      <c r="H301" s="8"/>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row>
    <row r="302" spans="1:39" ht="16.5" customHeight="1" x14ac:dyDescent="0.3">
      <c r="A302" s="7"/>
      <c r="B302" s="7"/>
      <c r="C302" s="7"/>
      <c r="D302" s="7"/>
      <c r="E302" s="7"/>
      <c r="F302" s="7"/>
      <c r="G302" s="6"/>
      <c r="H302" s="8"/>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row>
    <row r="303" spans="1:39" ht="16.5" customHeight="1" x14ac:dyDescent="0.3">
      <c r="A303" s="7"/>
      <c r="B303" s="7"/>
      <c r="C303" s="7"/>
      <c r="D303" s="7"/>
      <c r="E303" s="7"/>
      <c r="F303" s="7"/>
      <c r="G303" s="6"/>
      <c r="H303" s="8"/>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row>
    <row r="304" spans="1:39" ht="16.5" customHeight="1" x14ac:dyDescent="0.3">
      <c r="A304" s="7"/>
      <c r="B304" s="7"/>
      <c r="C304" s="7"/>
      <c r="D304" s="7"/>
      <c r="E304" s="7"/>
      <c r="F304" s="7"/>
      <c r="G304" s="6"/>
      <c r="H304" s="8"/>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row>
    <row r="305" spans="1:39" ht="16.5" customHeight="1" x14ac:dyDescent="0.3">
      <c r="A305" s="7"/>
      <c r="B305" s="7"/>
      <c r="C305" s="7"/>
      <c r="D305" s="7"/>
      <c r="E305" s="7"/>
      <c r="F305" s="7"/>
      <c r="G305" s="6"/>
      <c r="H305" s="8"/>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row>
    <row r="306" spans="1:39" ht="16.5" customHeight="1" x14ac:dyDescent="0.3">
      <c r="A306" s="7"/>
      <c r="B306" s="7"/>
      <c r="C306" s="7"/>
      <c r="D306" s="7"/>
      <c r="E306" s="7"/>
      <c r="F306" s="7"/>
      <c r="G306" s="6"/>
      <c r="H306" s="8"/>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row>
    <row r="307" spans="1:39" ht="16.5" customHeight="1" x14ac:dyDescent="0.3">
      <c r="A307" s="7"/>
      <c r="B307" s="7"/>
      <c r="C307" s="7"/>
      <c r="D307" s="7"/>
      <c r="E307" s="7"/>
      <c r="F307" s="7"/>
      <c r="G307" s="6"/>
      <c r="H307" s="8"/>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row>
    <row r="308" spans="1:39" ht="16.5" customHeight="1" x14ac:dyDescent="0.3">
      <c r="A308" s="7"/>
      <c r="B308" s="7"/>
      <c r="C308" s="7"/>
      <c r="D308" s="7"/>
      <c r="E308" s="7"/>
      <c r="F308" s="7"/>
      <c r="G308" s="6"/>
      <c r="H308" s="8"/>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row>
    <row r="309" spans="1:39" ht="16.5" customHeight="1" x14ac:dyDescent="0.3">
      <c r="A309" s="7"/>
      <c r="B309" s="7"/>
      <c r="C309" s="7"/>
      <c r="D309" s="7"/>
      <c r="E309" s="7"/>
      <c r="F309" s="7"/>
      <c r="G309" s="6"/>
      <c r="H309" s="8"/>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row>
    <row r="310" spans="1:39" ht="16.5" customHeight="1" x14ac:dyDescent="0.3">
      <c r="A310" s="7"/>
      <c r="B310" s="7"/>
      <c r="C310" s="7"/>
      <c r="D310" s="7"/>
      <c r="E310" s="7"/>
      <c r="F310" s="7"/>
      <c r="G310" s="6"/>
      <c r="H310" s="8"/>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row>
    <row r="311" spans="1:39" ht="16.5" customHeight="1" x14ac:dyDescent="0.3">
      <c r="A311" s="7"/>
      <c r="B311" s="7"/>
      <c r="C311" s="7"/>
      <c r="D311" s="7"/>
      <c r="E311" s="7"/>
      <c r="F311" s="7"/>
      <c r="G311" s="6"/>
      <c r="H311" s="8"/>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row>
    <row r="312" spans="1:39" ht="16.5" customHeight="1" x14ac:dyDescent="0.3">
      <c r="A312" s="7"/>
      <c r="B312" s="7"/>
      <c r="C312" s="7"/>
      <c r="D312" s="7"/>
      <c r="E312" s="7"/>
      <c r="F312" s="7"/>
      <c r="G312" s="6"/>
      <c r="H312" s="8"/>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row>
    <row r="313" spans="1:39" ht="16.5" customHeight="1" x14ac:dyDescent="0.3">
      <c r="A313" s="7"/>
      <c r="B313" s="7"/>
      <c r="C313" s="7"/>
      <c r="D313" s="7"/>
      <c r="E313" s="7"/>
      <c r="F313" s="7"/>
      <c r="G313" s="6"/>
      <c r="H313" s="8"/>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row>
    <row r="314" spans="1:39" ht="16.5" customHeight="1" x14ac:dyDescent="0.3">
      <c r="A314" s="7"/>
      <c r="B314" s="7"/>
      <c r="C314" s="7"/>
      <c r="D314" s="7"/>
      <c r="E314" s="7"/>
      <c r="F314" s="7"/>
      <c r="G314" s="6"/>
      <c r="H314" s="8"/>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row>
    <row r="315" spans="1:39" ht="16.5" customHeight="1" x14ac:dyDescent="0.3">
      <c r="A315" s="7"/>
      <c r="B315" s="7"/>
      <c r="C315" s="7"/>
      <c r="D315" s="7"/>
      <c r="E315" s="7"/>
      <c r="F315" s="7"/>
      <c r="G315" s="6"/>
      <c r="H315" s="8"/>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row>
    <row r="316" spans="1:39" ht="16.5" customHeight="1" x14ac:dyDescent="0.3">
      <c r="A316" s="7"/>
      <c r="B316" s="7"/>
      <c r="C316" s="7"/>
      <c r="D316" s="7"/>
      <c r="E316" s="7"/>
      <c r="F316" s="7"/>
      <c r="G316" s="6"/>
      <c r="H316" s="8"/>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row>
    <row r="317" spans="1:39" ht="16.5" customHeight="1" x14ac:dyDescent="0.3">
      <c r="A317" s="7"/>
      <c r="B317" s="7"/>
      <c r="C317" s="7"/>
      <c r="D317" s="7"/>
      <c r="E317" s="7"/>
      <c r="F317" s="7"/>
      <c r="G317" s="6"/>
      <c r="H317" s="8"/>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row>
    <row r="318" spans="1:39" ht="16.5" customHeight="1" x14ac:dyDescent="0.3">
      <c r="A318" s="7"/>
      <c r="B318" s="7"/>
      <c r="C318" s="7"/>
      <c r="D318" s="7"/>
      <c r="E318" s="7"/>
      <c r="F318" s="7"/>
      <c r="G318" s="6"/>
      <c r="H318" s="8"/>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row>
    <row r="319" spans="1:39" ht="16.5" customHeight="1" x14ac:dyDescent="0.3">
      <c r="A319" s="7"/>
      <c r="B319" s="7"/>
      <c r="C319" s="7"/>
      <c r="D319" s="7"/>
      <c r="E319" s="7"/>
      <c r="F319" s="7"/>
      <c r="G319" s="6"/>
      <c r="H319" s="8"/>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row>
    <row r="320" spans="1:39" ht="16.5" customHeight="1" x14ac:dyDescent="0.3">
      <c r="A320" s="7"/>
      <c r="B320" s="7"/>
      <c r="C320" s="7"/>
      <c r="D320" s="7"/>
      <c r="E320" s="7"/>
      <c r="F320" s="7"/>
      <c r="G320" s="6"/>
      <c r="H320" s="8"/>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row>
    <row r="321" spans="1:39" ht="16.5" customHeight="1" x14ac:dyDescent="0.3">
      <c r="A321" s="7"/>
      <c r="B321" s="7"/>
      <c r="C321" s="7"/>
      <c r="D321" s="7"/>
      <c r="E321" s="7"/>
      <c r="F321" s="7"/>
      <c r="G321" s="6"/>
      <c r="H321" s="8"/>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row>
    <row r="322" spans="1:39" ht="16.5" customHeight="1" x14ac:dyDescent="0.3">
      <c r="A322" s="7"/>
      <c r="B322" s="7"/>
      <c r="C322" s="7"/>
      <c r="D322" s="7"/>
      <c r="E322" s="7"/>
      <c r="F322" s="7"/>
      <c r="G322" s="6"/>
      <c r="H322" s="8"/>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row>
    <row r="323" spans="1:39" ht="16.5" customHeight="1" x14ac:dyDescent="0.3">
      <c r="A323" s="7"/>
      <c r="B323" s="7"/>
      <c r="C323" s="7"/>
      <c r="D323" s="7"/>
      <c r="E323" s="7"/>
      <c r="F323" s="7"/>
      <c r="G323" s="6"/>
      <c r="H323" s="8"/>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row>
    <row r="324" spans="1:39" ht="16.5" customHeight="1" x14ac:dyDescent="0.3">
      <c r="A324" s="7"/>
      <c r="B324" s="7"/>
      <c r="C324" s="7"/>
      <c r="D324" s="7"/>
      <c r="E324" s="7"/>
      <c r="F324" s="7"/>
      <c r="G324" s="6"/>
      <c r="H324" s="8"/>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row>
    <row r="325" spans="1:39" ht="16.5" customHeight="1" x14ac:dyDescent="0.3">
      <c r="A325" s="7"/>
      <c r="B325" s="7"/>
      <c r="C325" s="7"/>
      <c r="D325" s="7"/>
      <c r="E325" s="7"/>
      <c r="F325" s="7"/>
      <c r="G325" s="6"/>
      <c r="H325" s="8"/>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row>
    <row r="326" spans="1:39" ht="16.5" customHeight="1" x14ac:dyDescent="0.3">
      <c r="A326" s="7"/>
      <c r="B326" s="7"/>
      <c r="C326" s="7"/>
      <c r="D326" s="7"/>
      <c r="E326" s="7"/>
      <c r="F326" s="7"/>
      <c r="G326" s="6"/>
      <c r="H326" s="8"/>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row>
    <row r="327" spans="1:39" ht="16.5" customHeight="1" x14ac:dyDescent="0.3">
      <c r="A327" s="7"/>
      <c r="B327" s="7"/>
      <c r="C327" s="7"/>
      <c r="D327" s="7"/>
      <c r="E327" s="7"/>
      <c r="F327" s="7"/>
      <c r="G327" s="6"/>
      <c r="H327" s="8"/>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row>
    <row r="328" spans="1:39" ht="16.5" customHeight="1" x14ac:dyDescent="0.3">
      <c r="A328" s="7"/>
      <c r="B328" s="7"/>
      <c r="C328" s="7"/>
      <c r="D328" s="7"/>
      <c r="E328" s="7"/>
      <c r="F328" s="7"/>
      <c r="G328" s="6"/>
      <c r="H328" s="8"/>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row>
    <row r="329" spans="1:39" ht="16.5" customHeight="1" x14ac:dyDescent="0.3">
      <c r="A329" s="7"/>
      <c r="B329" s="7"/>
      <c r="C329" s="7"/>
      <c r="D329" s="7"/>
      <c r="E329" s="7"/>
      <c r="F329" s="7"/>
      <c r="G329" s="6"/>
      <c r="H329" s="8"/>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row>
    <row r="330" spans="1:39" ht="16.5" customHeight="1" x14ac:dyDescent="0.3">
      <c r="A330" s="7"/>
      <c r="B330" s="7"/>
      <c r="C330" s="7"/>
      <c r="D330" s="7"/>
      <c r="E330" s="7"/>
      <c r="F330" s="7"/>
      <c r="G330" s="6"/>
      <c r="H330" s="8"/>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row>
    <row r="331" spans="1:39" ht="16.5" customHeight="1" x14ac:dyDescent="0.3">
      <c r="A331" s="7"/>
      <c r="B331" s="7"/>
      <c r="C331" s="7"/>
      <c r="D331" s="7"/>
      <c r="E331" s="7"/>
      <c r="F331" s="7"/>
      <c r="G331" s="6"/>
      <c r="H331" s="8"/>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row>
    <row r="332" spans="1:39" ht="16.5" customHeight="1" x14ac:dyDescent="0.3">
      <c r="A332" s="7"/>
      <c r="B332" s="7"/>
      <c r="C332" s="7"/>
      <c r="D332" s="7"/>
      <c r="E332" s="7"/>
      <c r="F332" s="7"/>
      <c r="G332" s="6"/>
      <c r="H332" s="8"/>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row>
    <row r="333" spans="1:39" ht="16.5" customHeight="1" x14ac:dyDescent="0.3">
      <c r="A333" s="7"/>
      <c r="B333" s="7"/>
      <c r="C333" s="7"/>
      <c r="D333" s="7"/>
      <c r="E333" s="7"/>
      <c r="F333" s="7"/>
      <c r="G333" s="6"/>
      <c r="H333" s="8"/>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row>
    <row r="334" spans="1:39" ht="16.5" customHeight="1" x14ac:dyDescent="0.3">
      <c r="A334" s="7"/>
      <c r="B334" s="7"/>
      <c r="C334" s="7"/>
      <c r="D334" s="7"/>
      <c r="E334" s="7"/>
      <c r="F334" s="7"/>
      <c r="G334" s="6"/>
      <c r="H334" s="8"/>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row>
    <row r="335" spans="1:39" ht="16.5" customHeight="1" x14ac:dyDescent="0.3">
      <c r="A335" s="7"/>
      <c r="B335" s="7"/>
      <c r="C335" s="7"/>
      <c r="D335" s="7"/>
      <c r="E335" s="7"/>
      <c r="F335" s="7"/>
      <c r="G335" s="6"/>
      <c r="H335" s="8"/>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row>
    <row r="336" spans="1:39" ht="16.5" customHeight="1" x14ac:dyDescent="0.3">
      <c r="A336" s="7"/>
      <c r="B336" s="7"/>
      <c r="C336" s="7"/>
      <c r="D336" s="7"/>
      <c r="E336" s="7"/>
      <c r="F336" s="7"/>
      <c r="G336" s="6"/>
      <c r="H336" s="8"/>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row>
    <row r="337" spans="1:39" ht="16.5" customHeight="1" x14ac:dyDescent="0.3">
      <c r="A337" s="7"/>
      <c r="B337" s="7"/>
      <c r="C337" s="7"/>
      <c r="D337" s="7"/>
      <c r="E337" s="7"/>
      <c r="F337" s="7"/>
      <c r="G337" s="6"/>
      <c r="H337" s="8"/>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row>
    <row r="338" spans="1:39" ht="16.5" customHeight="1" x14ac:dyDescent="0.3">
      <c r="A338" s="7"/>
      <c r="B338" s="7"/>
      <c r="C338" s="7"/>
      <c r="D338" s="7"/>
      <c r="E338" s="7"/>
      <c r="F338" s="7"/>
      <c r="G338" s="6"/>
      <c r="H338" s="8"/>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row>
    <row r="339" spans="1:39" ht="16.5" customHeight="1" x14ac:dyDescent="0.3">
      <c r="A339" s="7"/>
      <c r="B339" s="7"/>
      <c r="C339" s="7"/>
      <c r="D339" s="7"/>
      <c r="E339" s="7"/>
      <c r="F339" s="7"/>
      <c r="G339" s="6"/>
      <c r="H339" s="8"/>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row>
    <row r="340" spans="1:39" ht="16.5" customHeight="1" x14ac:dyDescent="0.3">
      <c r="A340" s="7"/>
      <c r="B340" s="7"/>
      <c r="C340" s="7"/>
      <c r="D340" s="7"/>
      <c r="E340" s="7"/>
      <c r="F340" s="7"/>
      <c r="G340" s="6"/>
      <c r="H340" s="8"/>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row>
    <row r="341" spans="1:39" ht="16.5" customHeight="1" x14ac:dyDescent="0.3">
      <c r="A341" s="7"/>
      <c r="B341" s="7"/>
      <c r="C341" s="7"/>
      <c r="D341" s="7"/>
      <c r="E341" s="7"/>
      <c r="F341" s="7"/>
      <c r="G341" s="6"/>
      <c r="H341" s="8"/>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row>
    <row r="342" spans="1:39" ht="16.5" customHeight="1" x14ac:dyDescent="0.3">
      <c r="A342" s="7"/>
      <c r="B342" s="7"/>
      <c r="C342" s="7"/>
      <c r="D342" s="7"/>
      <c r="E342" s="7"/>
      <c r="F342" s="7"/>
      <c r="G342" s="6"/>
      <c r="H342" s="8"/>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row>
    <row r="343" spans="1:39" ht="16.5" customHeight="1" x14ac:dyDescent="0.3">
      <c r="A343" s="7"/>
      <c r="B343" s="7"/>
      <c r="C343" s="7"/>
      <c r="D343" s="7"/>
      <c r="E343" s="7"/>
      <c r="F343" s="7"/>
      <c r="G343" s="6"/>
      <c r="H343" s="8"/>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row>
    <row r="344" spans="1:39" ht="16.5" customHeight="1" x14ac:dyDescent="0.3">
      <c r="A344" s="7"/>
      <c r="B344" s="7"/>
      <c r="C344" s="7"/>
      <c r="D344" s="7"/>
      <c r="E344" s="7"/>
      <c r="F344" s="7"/>
      <c r="G344" s="6"/>
      <c r="H344" s="8"/>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row>
    <row r="345" spans="1:39" ht="16.5" customHeight="1" x14ac:dyDescent="0.3">
      <c r="A345" s="7"/>
      <c r="B345" s="7"/>
      <c r="C345" s="7"/>
      <c r="D345" s="7"/>
      <c r="E345" s="7"/>
      <c r="F345" s="7"/>
      <c r="G345" s="6"/>
      <c r="H345" s="8"/>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row>
    <row r="346" spans="1:39" ht="16.5" customHeight="1" x14ac:dyDescent="0.3">
      <c r="A346" s="7"/>
      <c r="B346" s="7"/>
      <c r="C346" s="7"/>
      <c r="D346" s="7"/>
      <c r="E346" s="7"/>
      <c r="F346" s="7"/>
      <c r="G346" s="6"/>
      <c r="H346" s="8"/>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row>
    <row r="347" spans="1:39" ht="16.5" customHeight="1" x14ac:dyDescent="0.3">
      <c r="A347" s="7"/>
      <c r="B347" s="7"/>
      <c r="C347" s="7"/>
      <c r="D347" s="7"/>
      <c r="E347" s="7"/>
      <c r="F347" s="7"/>
      <c r="G347" s="6"/>
      <c r="H347" s="8"/>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row>
    <row r="348" spans="1:39" ht="16.5" customHeight="1" x14ac:dyDescent="0.3">
      <c r="A348" s="7"/>
      <c r="B348" s="7"/>
      <c r="C348" s="7"/>
      <c r="D348" s="7"/>
      <c r="E348" s="7"/>
      <c r="F348" s="7"/>
      <c r="G348" s="6"/>
      <c r="H348" s="8"/>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row>
    <row r="349" spans="1:39" ht="16.5" customHeight="1" x14ac:dyDescent="0.3">
      <c r="A349" s="7"/>
      <c r="B349" s="7"/>
      <c r="C349" s="7"/>
      <c r="D349" s="7"/>
      <c r="E349" s="7"/>
      <c r="F349" s="7"/>
      <c r="G349" s="6"/>
      <c r="H349" s="8"/>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row>
    <row r="350" spans="1:39" ht="16.5" customHeight="1" x14ac:dyDescent="0.3">
      <c r="A350" s="7"/>
      <c r="B350" s="7"/>
      <c r="C350" s="7"/>
      <c r="D350" s="7"/>
      <c r="E350" s="7"/>
      <c r="F350" s="7"/>
      <c r="G350" s="6"/>
      <c r="H350" s="8"/>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row>
    <row r="351" spans="1:39" ht="16.5" customHeight="1" x14ac:dyDescent="0.3">
      <c r="A351" s="7"/>
      <c r="B351" s="7"/>
      <c r="C351" s="7"/>
      <c r="D351" s="7"/>
      <c r="E351" s="7"/>
      <c r="F351" s="7"/>
      <c r="G351" s="6"/>
      <c r="H351" s="8"/>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row>
    <row r="352" spans="1:39" ht="16.5" customHeight="1" x14ac:dyDescent="0.3">
      <c r="A352" s="7"/>
      <c r="B352" s="7"/>
      <c r="C352" s="7"/>
      <c r="D352" s="7"/>
      <c r="E352" s="7"/>
      <c r="F352" s="7"/>
      <c r="G352" s="6"/>
      <c r="H352" s="8"/>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row>
    <row r="353" spans="1:39" ht="16.5" customHeight="1" x14ac:dyDescent="0.3">
      <c r="A353" s="7"/>
      <c r="B353" s="7"/>
      <c r="C353" s="7"/>
      <c r="D353" s="7"/>
      <c r="E353" s="7"/>
      <c r="F353" s="7"/>
      <c r="G353" s="6"/>
      <c r="H353" s="8"/>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row>
    <row r="354" spans="1:39" ht="16.5" customHeight="1" x14ac:dyDescent="0.3">
      <c r="A354" s="7"/>
      <c r="B354" s="7"/>
      <c r="C354" s="7"/>
      <c r="D354" s="7"/>
      <c r="E354" s="7"/>
      <c r="F354" s="7"/>
      <c r="G354" s="6"/>
      <c r="H354" s="8"/>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row>
    <row r="355" spans="1:39" ht="16.5" customHeight="1" x14ac:dyDescent="0.3">
      <c r="A355" s="7"/>
      <c r="B355" s="7"/>
      <c r="C355" s="7"/>
      <c r="D355" s="7"/>
      <c r="E355" s="7"/>
      <c r="F355" s="7"/>
      <c r="G355" s="6"/>
      <c r="H355" s="8"/>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row>
    <row r="356" spans="1:39" ht="16.5" customHeight="1" x14ac:dyDescent="0.3">
      <c r="A356" s="7"/>
      <c r="B356" s="7"/>
      <c r="C356" s="7"/>
      <c r="D356" s="7"/>
      <c r="E356" s="7"/>
      <c r="F356" s="7"/>
      <c r="G356" s="6"/>
      <c r="H356" s="8"/>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row>
    <row r="357" spans="1:39" ht="16.5" customHeight="1" x14ac:dyDescent="0.3">
      <c r="A357" s="7"/>
      <c r="B357" s="7"/>
      <c r="C357" s="7"/>
      <c r="D357" s="7"/>
      <c r="E357" s="7"/>
      <c r="F357" s="7"/>
      <c r="G357" s="6"/>
      <c r="H357" s="8"/>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row>
    <row r="358" spans="1:39" ht="16.5" customHeight="1" x14ac:dyDescent="0.3">
      <c r="A358" s="7"/>
      <c r="B358" s="7"/>
      <c r="C358" s="7"/>
      <c r="D358" s="7"/>
      <c r="E358" s="7"/>
      <c r="F358" s="7"/>
      <c r="G358" s="6"/>
      <c r="H358" s="8"/>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row>
    <row r="359" spans="1:39" ht="16.5" customHeight="1" x14ac:dyDescent="0.3">
      <c r="A359" s="7"/>
      <c r="B359" s="7"/>
      <c r="C359" s="7"/>
      <c r="D359" s="7"/>
      <c r="E359" s="7"/>
      <c r="F359" s="7"/>
      <c r="G359" s="6"/>
      <c r="H359" s="8"/>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row>
    <row r="360" spans="1:39" ht="16.5" customHeight="1" x14ac:dyDescent="0.3">
      <c r="A360" s="7"/>
      <c r="B360" s="7"/>
      <c r="C360" s="7"/>
      <c r="D360" s="7"/>
      <c r="E360" s="7"/>
      <c r="F360" s="7"/>
      <c r="G360" s="6"/>
      <c r="H360" s="8"/>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row>
    <row r="361" spans="1:39" ht="16.5" customHeight="1" x14ac:dyDescent="0.3">
      <c r="A361" s="7"/>
      <c r="B361" s="7"/>
      <c r="C361" s="7"/>
      <c r="D361" s="7"/>
      <c r="E361" s="7"/>
      <c r="F361" s="7"/>
      <c r="G361" s="6"/>
      <c r="H361" s="8"/>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row>
    <row r="362" spans="1:39" ht="16.5" customHeight="1" x14ac:dyDescent="0.3">
      <c r="A362" s="7"/>
      <c r="B362" s="7"/>
      <c r="C362" s="7"/>
      <c r="D362" s="7"/>
      <c r="E362" s="7"/>
      <c r="F362" s="7"/>
      <c r="G362" s="6"/>
      <c r="H362" s="8"/>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row>
    <row r="363" spans="1:39" ht="16.5" customHeight="1" x14ac:dyDescent="0.3">
      <c r="A363" s="7"/>
      <c r="B363" s="7"/>
      <c r="C363" s="7"/>
      <c r="D363" s="7"/>
      <c r="E363" s="7"/>
      <c r="F363" s="7"/>
      <c r="G363" s="6"/>
      <c r="H363" s="8"/>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row>
    <row r="364" spans="1:39" ht="16.5" customHeight="1" x14ac:dyDescent="0.3">
      <c r="A364" s="7"/>
      <c r="B364" s="7"/>
      <c r="C364" s="7"/>
      <c r="D364" s="7"/>
      <c r="E364" s="7"/>
      <c r="F364" s="7"/>
      <c r="G364" s="6"/>
      <c r="H364" s="8"/>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row>
    <row r="365" spans="1:39" ht="16.5" customHeight="1" x14ac:dyDescent="0.3">
      <c r="A365" s="7"/>
      <c r="B365" s="7"/>
      <c r="C365" s="7"/>
      <c r="D365" s="7"/>
      <c r="E365" s="7"/>
      <c r="F365" s="7"/>
      <c r="G365" s="6"/>
      <c r="H365" s="8"/>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row>
    <row r="366" spans="1:39" ht="16.5" customHeight="1" x14ac:dyDescent="0.3">
      <c r="A366" s="7"/>
      <c r="B366" s="7"/>
      <c r="C366" s="7"/>
      <c r="D366" s="7"/>
      <c r="E366" s="7"/>
      <c r="F366" s="7"/>
      <c r="G366" s="6"/>
      <c r="H366" s="8"/>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row>
    <row r="367" spans="1:39" ht="16.5" customHeight="1" x14ac:dyDescent="0.3">
      <c r="A367" s="7"/>
      <c r="B367" s="7"/>
      <c r="C367" s="7"/>
      <c r="D367" s="7"/>
      <c r="E367" s="7"/>
      <c r="F367" s="7"/>
      <c r="G367" s="6"/>
      <c r="H367" s="8"/>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row>
    <row r="368" spans="1:39" ht="16.5" customHeight="1" x14ac:dyDescent="0.3">
      <c r="A368" s="7"/>
      <c r="B368" s="7"/>
      <c r="C368" s="7"/>
      <c r="D368" s="7"/>
      <c r="E368" s="7"/>
      <c r="F368" s="7"/>
      <c r="G368" s="6"/>
      <c r="H368" s="8"/>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row>
    <row r="369" spans="1:39" ht="16.5" customHeight="1" x14ac:dyDescent="0.3">
      <c r="A369" s="7"/>
      <c r="B369" s="7"/>
      <c r="C369" s="7"/>
      <c r="D369" s="7"/>
      <c r="E369" s="7"/>
      <c r="F369" s="7"/>
      <c r="G369" s="6"/>
      <c r="H369" s="8"/>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row>
    <row r="370" spans="1:39" ht="16.5" customHeight="1" x14ac:dyDescent="0.3">
      <c r="A370" s="7"/>
      <c r="B370" s="7"/>
      <c r="C370" s="7"/>
      <c r="D370" s="7"/>
      <c r="E370" s="7"/>
      <c r="F370" s="7"/>
      <c r="G370" s="6"/>
      <c r="H370" s="8"/>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row>
    <row r="371" spans="1:39" ht="16.5" customHeight="1" x14ac:dyDescent="0.3">
      <c r="A371" s="7"/>
      <c r="B371" s="7"/>
      <c r="C371" s="7"/>
      <c r="D371" s="7"/>
      <c r="E371" s="7"/>
      <c r="F371" s="7"/>
      <c r="G371" s="6"/>
      <c r="H371" s="8"/>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row>
    <row r="372" spans="1:39" ht="16.5" customHeight="1" x14ac:dyDescent="0.3">
      <c r="A372" s="7"/>
      <c r="B372" s="7"/>
      <c r="C372" s="7"/>
      <c r="D372" s="7"/>
      <c r="E372" s="7"/>
      <c r="F372" s="7"/>
      <c r="G372" s="6"/>
      <c r="H372" s="8"/>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row>
    <row r="373" spans="1:39" ht="16.5" customHeight="1" x14ac:dyDescent="0.3">
      <c r="A373" s="7"/>
      <c r="B373" s="7"/>
      <c r="C373" s="7"/>
      <c r="D373" s="7"/>
      <c r="E373" s="7"/>
      <c r="F373" s="7"/>
      <c r="G373" s="6"/>
      <c r="H373" s="8"/>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row>
    <row r="374" spans="1:39" ht="16.5" customHeight="1" x14ac:dyDescent="0.3">
      <c r="A374" s="7"/>
      <c r="B374" s="7"/>
      <c r="C374" s="7"/>
      <c r="D374" s="7"/>
      <c r="E374" s="7"/>
      <c r="F374" s="7"/>
      <c r="G374" s="6"/>
      <c r="H374" s="8"/>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row>
    <row r="375" spans="1:39" ht="16.5" customHeight="1" x14ac:dyDescent="0.3">
      <c r="A375" s="7"/>
      <c r="B375" s="7"/>
      <c r="C375" s="7"/>
      <c r="D375" s="7"/>
      <c r="E375" s="7"/>
      <c r="F375" s="7"/>
      <c r="G375" s="6"/>
      <c r="H375" s="8"/>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row>
    <row r="376" spans="1:39" ht="16.5" customHeight="1" x14ac:dyDescent="0.3">
      <c r="A376" s="7"/>
      <c r="B376" s="7"/>
      <c r="C376" s="7"/>
      <c r="D376" s="7"/>
      <c r="E376" s="7"/>
      <c r="F376" s="7"/>
      <c r="G376" s="6"/>
      <c r="H376" s="8"/>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row>
    <row r="377" spans="1:39" ht="16.5" customHeight="1" x14ac:dyDescent="0.3">
      <c r="A377" s="7"/>
      <c r="B377" s="7"/>
      <c r="C377" s="7"/>
      <c r="D377" s="7"/>
      <c r="E377" s="7"/>
      <c r="F377" s="7"/>
      <c r="G377" s="6"/>
      <c r="H377" s="8"/>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row>
    <row r="378" spans="1:39" ht="16.5" customHeight="1" x14ac:dyDescent="0.3">
      <c r="A378" s="7"/>
      <c r="B378" s="7"/>
      <c r="C378" s="7"/>
      <c r="D378" s="7"/>
      <c r="E378" s="7"/>
      <c r="F378" s="7"/>
      <c r="G378" s="6"/>
      <c r="H378" s="8"/>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row>
    <row r="379" spans="1:39" ht="16.5" customHeight="1" x14ac:dyDescent="0.3">
      <c r="A379" s="7"/>
      <c r="B379" s="7"/>
      <c r="C379" s="7"/>
      <c r="D379" s="7"/>
      <c r="E379" s="7"/>
      <c r="F379" s="7"/>
      <c r="G379" s="6"/>
      <c r="H379" s="8"/>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row>
    <row r="380" spans="1:39" ht="16.5" customHeight="1" x14ac:dyDescent="0.3">
      <c r="A380" s="7"/>
      <c r="B380" s="7"/>
      <c r="C380" s="7"/>
      <c r="D380" s="7"/>
      <c r="E380" s="7"/>
      <c r="F380" s="7"/>
      <c r="G380" s="6"/>
      <c r="H380" s="8"/>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row>
    <row r="381" spans="1:39" ht="16.5" customHeight="1" x14ac:dyDescent="0.3">
      <c r="A381" s="7"/>
      <c r="B381" s="7"/>
      <c r="C381" s="7"/>
      <c r="D381" s="7"/>
      <c r="E381" s="7"/>
      <c r="F381" s="7"/>
      <c r="G381" s="6"/>
      <c r="H381" s="8"/>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row>
    <row r="382" spans="1:39" ht="16.5" customHeight="1" x14ac:dyDescent="0.3">
      <c r="A382" s="7"/>
      <c r="B382" s="7"/>
      <c r="C382" s="7"/>
      <c r="D382" s="7"/>
      <c r="E382" s="7"/>
      <c r="F382" s="7"/>
      <c r="G382" s="6"/>
      <c r="H382" s="8"/>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row>
    <row r="383" spans="1:39" ht="16.5" customHeight="1" x14ac:dyDescent="0.3">
      <c r="A383" s="7"/>
      <c r="B383" s="7"/>
      <c r="C383" s="7"/>
      <c r="D383" s="7"/>
      <c r="E383" s="7"/>
      <c r="F383" s="7"/>
      <c r="G383" s="6"/>
      <c r="H383" s="8"/>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row>
    <row r="384" spans="1:39" ht="16.5" customHeight="1" x14ac:dyDescent="0.3">
      <c r="A384" s="7"/>
      <c r="B384" s="7"/>
      <c r="C384" s="7"/>
      <c r="D384" s="7"/>
      <c r="E384" s="7"/>
      <c r="F384" s="7"/>
      <c r="G384" s="6"/>
      <c r="H384" s="8"/>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row>
    <row r="385" spans="1:39" ht="16.5" customHeight="1" x14ac:dyDescent="0.3">
      <c r="A385" s="7"/>
      <c r="B385" s="7"/>
      <c r="C385" s="7"/>
      <c r="D385" s="7"/>
      <c r="E385" s="7"/>
      <c r="F385" s="7"/>
      <c r="G385" s="6"/>
      <c r="H385" s="8"/>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row>
    <row r="386" spans="1:39" ht="16.5" customHeight="1" x14ac:dyDescent="0.3">
      <c r="A386" s="7"/>
      <c r="B386" s="7"/>
      <c r="C386" s="7"/>
      <c r="D386" s="7"/>
      <c r="E386" s="7"/>
      <c r="F386" s="7"/>
      <c r="G386" s="6"/>
      <c r="H386" s="8"/>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row>
    <row r="387" spans="1:39" ht="16.5" customHeight="1" x14ac:dyDescent="0.3">
      <c r="A387" s="7"/>
      <c r="B387" s="7"/>
      <c r="C387" s="7"/>
      <c r="D387" s="7"/>
      <c r="E387" s="7"/>
      <c r="F387" s="7"/>
      <c r="G387" s="6"/>
      <c r="H387" s="8"/>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row>
    <row r="388" spans="1:39" ht="16.5" customHeight="1" x14ac:dyDescent="0.3">
      <c r="A388" s="7"/>
      <c r="B388" s="7"/>
      <c r="C388" s="7"/>
      <c r="D388" s="7"/>
      <c r="E388" s="7"/>
      <c r="F388" s="7"/>
      <c r="G388" s="6"/>
      <c r="H388" s="8"/>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row>
    <row r="389" spans="1:39" ht="16.5" customHeight="1" x14ac:dyDescent="0.3">
      <c r="A389" s="7"/>
      <c r="B389" s="7"/>
      <c r="C389" s="7"/>
      <c r="D389" s="7"/>
      <c r="E389" s="7"/>
      <c r="F389" s="7"/>
      <c r="G389" s="6"/>
      <c r="H389" s="8"/>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row>
    <row r="390" spans="1:39" ht="16.5" customHeight="1" x14ac:dyDescent="0.3">
      <c r="A390" s="7"/>
      <c r="B390" s="7"/>
      <c r="C390" s="7"/>
      <c r="D390" s="7"/>
      <c r="E390" s="7"/>
      <c r="F390" s="7"/>
      <c r="G390" s="6"/>
      <c r="H390" s="8"/>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row>
    <row r="391" spans="1:39" ht="16.5" customHeight="1" x14ac:dyDescent="0.3">
      <c r="A391" s="7"/>
      <c r="B391" s="7"/>
      <c r="C391" s="7"/>
      <c r="D391" s="7"/>
      <c r="E391" s="7"/>
      <c r="F391" s="7"/>
      <c r="G391" s="6"/>
      <c r="H391" s="8"/>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row>
    <row r="392" spans="1:39" ht="16.5" customHeight="1" x14ac:dyDescent="0.3">
      <c r="A392" s="7"/>
      <c r="B392" s="7"/>
      <c r="C392" s="7"/>
      <c r="D392" s="7"/>
      <c r="E392" s="7"/>
      <c r="F392" s="7"/>
      <c r="G392" s="6"/>
      <c r="H392" s="8"/>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row>
    <row r="393" spans="1:39" ht="16.5" customHeight="1" x14ac:dyDescent="0.3">
      <c r="A393" s="7"/>
      <c r="B393" s="7"/>
      <c r="C393" s="7"/>
      <c r="D393" s="7"/>
      <c r="E393" s="7"/>
      <c r="F393" s="7"/>
      <c r="G393" s="6"/>
      <c r="H393" s="8"/>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row>
    <row r="394" spans="1:39" ht="16.5" customHeight="1" x14ac:dyDescent="0.3">
      <c r="A394" s="7"/>
      <c r="B394" s="7"/>
      <c r="C394" s="7"/>
      <c r="D394" s="7"/>
      <c r="E394" s="7"/>
      <c r="F394" s="7"/>
      <c r="G394" s="6"/>
      <c r="H394" s="8"/>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row>
    <row r="395" spans="1:39" ht="16.5" customHeight="1" x14ac:dyDescent="0.3">
      <c r="A395" s="7"/>
      <c r="B395" s="7"/>
      <c r="C395" s="7"/>
      <c r="D395" s="7"/>
      <c r="E395" s="7"/>
      <c r="F395" s="7"/>
      <c r="G395" s="6"/>
      <c r="H395" s="8"/>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row>
    <row r="396" spans="1:39" ht="16.5" customHeight="1" x14ac:dyDescent="0.3">
      <c r="A396" s="7"/>
      <c r="B396" s="7"/>
      <c r="C396" s="7"/>
      <c r="D396" s="7"/>
      <c r="E396" s="7"/>
      <c r="F396" s="7"/>
      <c r="G396" s="6"/>
      <c r="H396" s="8"/>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row>
    <row r="397" spans="1:39" ht="16.5" customHeight="1" x14ac:dyDescent="0.3">
      <c r="A397" s="7"/>
      <c r="B397" s="7"/>
      <c r="C397" s="7"/>
      <c r="D397" s="7"/>
      <c r="E397" s="7"/>
      <c r="F397" s="7"/>
      <c r="G397" s="6"/>
      <c r="H397" s="8"/>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row>
    <row r="398" spans="1:39" ht="16.5" customHeight="1" x14ac:dyDescent="0.3">
      <c r="A398" s="7"/>
      <c r="B398" s="7"/>
      <c r="C398" s="7"/>
      <c r="D398" s="7"/>
      <c r="E398" s="7"/>
      <c r="F398" s="7"/>
      <c r="G398" s="6"/>
      <c r="H398" s="8"/>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row>
    <row r="399" spans="1:39" ht="16.5" customHeight="1" x14ac:dyDescent="0.3">
      <c r="A399" s="7"/>
      <c r="B399" s="7"/>
      <c r="C399" s="7"/>
      <c r="D399" s="7"/>
      <c r="E399" s="7"/>
      <c r="F399" s="7"/>
      <c r="G399" s="6"/>
      <c r="H399" s="8"/>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row>
    <row r="400" spans="1:39" ht="16.5" customHeight="1" x14ac:dyDescent="0.3">
      <c r="A400" s="7"/>
      <c r="B400" s="7"/>
      <c r="C400" s="7"/>
      <c r="D400" s="7"/>
      <c r="E400" s="7"/>
      <c r="F400" s="7"/>
      <c r="G400" s="6"/>
      <c r="H400" s="8"/>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row>
    <row r="401" spans="1:39" ht="16.5" customHeight="1" x14ac:dyDescent="0.3">
      <c r="A401" s="7"/>
      <c r="B401" s="7"/>
      <c r="C401" s="7"/>
      <c r="D401" s="7"/>
      <c r="E401" s="7"/>
      <c r="F401" s="7"/>
      <c r="G401" s="6"/>
      <c r="H401" s="8"/>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row>
    <row r="402" spans="1:39" ht="16.5" customHeight="1" x14ac:dyDescent="0.3">
      <c r="A402" s="7"/>
      <c r="B402" s="7"/>
      <c r="C402" s="7"/>
      <c r="D402" s="7"/>
      <c r="E402" s="7"/>
      <c r="F402" s="7"/>
      <c r="G402" s="6"/>
      <c r="H402" s="8"/>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row>
    <row r="403" spans="1:39" ht="16.5" customHeight="1" x14ac:dyDescent="0.3">
      <c r="A403" s="7"/>
      <c r="B403" s="7"/>
      <c r="C403" s="7"/>
      <c r="D403" s="7"/>
      <c r="E403" s="7"/>
      <c r="F403" s="7"/>
      <c r="G403" s="6"/>
      <c r="H403" s="8"/>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row>
    <row r="404" spans="1:39" ht="16.5" customHeight="1" x14ac:dyDescent="0.3">
      <c r="A404" s="7"/>
      <c r="B404" s="7"/>
      <c r="C404" s="7"/>
      <c r="D404" s="7"/>
      <c r="E404" s="7"/>
      <c r="F404" s="7"/>
      <c r="G404" s="6"/>
      <c r="H404" s="8"/>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row>
    <row r="405" spans="1:39" ht="16.5" customHeight="1" x14ac:dyDescent="0.3">
      <c r="A405" s="7"/>
      <c r="B405" s="7"/>
      <c r="C405" s="7"/>
      <c r="D405" s="7"/>
      <c r="E405" s="7"/>
      <c r="F405" s="7"/>
      <c r="G405" s="6"/>
      <c r="H405" s="8"/>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row>
    <row r="406" spans="1:39" ht="16.5" customHeight="1" x14ac:dyDescent="0.3">
      <c r="A406" s="7"/>
      <c r="B406" s="7"/>
      <c r="C406" s="7"/>
      <c r="D406" s="7"/>
      <c r="E406" s="7"/>
      <c r="F406" s="7"/>
      <c r="G406" s="6"/>
      <c r="H406" s="8"/>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row>
    <row r="407" spans="1:39" ht="16.5" customHeight="1" x14ac:dyDescent="0.3">
      <c r="A407" s="7"/>
      <c r="B407" s="7"/>
      <c r="C407" s="7"/>
      <c r="D407" s="7"/>
      <c r="E407" s="7"/>
      <c r="F407" s="7"/>
      <c r="G407" s="6"/>
      <c r="H407" s="8"/>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row>
    <row r="408" spans="1:39" ht="16.5" customHeight="1" x14ac:dyDescent="0.3">
      <c r="A408" s="7"/>
      <c r="B408" s="7"/>
      <c r="C408" s="7"/>
      <c r="D408" s="7"/>
      <c r="E408" s="7"/>
      <c r="F408" s="7"/>
      <c r="G408" s="6"/>
      <c r="H408" s="8"/>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row>
    <row r="409" spans="1:39" ht="16.5" customHeight="1" x14ac:dyDescent="0.3">
      <c r="A409" s="7"/>
      <c r="B409" s="7"/>
      <c r="C409" s="7"/>
      <c r="D409" s="7"/>
      <c r="E409" s="7"/>
      <c r="F409" s="7"/>
      <c r="G409" s="6"/>
      <c r="H409" s="8"/>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row>
    <row r="410" spans="1:39" ht="16.5" customHeight="1" x14ac:dyDescent="0.3">
      <c r="A410" s="7"/>
      <c r="B410" s="7"/>
      <c r="C410" s="7"/>
      <c r="D410" s="7"/>
      <c r="E410" s="7"/>
      <c r="F410" s="7"/>
      <c r="G410" s="6"/>
      <c r="H410" s="8"/>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row>
    <row r="411" spans="1:39" ht="16.5" customHeight="1" x14ac:dyDescent="0.3">
      <c r="A411" s="7"/>
      <c r="B411" s="7"/>
      <c r="C411" s="7"/>
      <c r="D411" s="7"/>
      <c r="E411" s="7"/>
      <c r="F411" s="7"/>
      <c r="G411" s="6"/>
      <c r="H411" s="8"/>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row>
    <row r="412" spans="1:39" ht="16.5" customHeight="1" x14ac:dyDescent="0.3">
      <c r="A412" s="7"/>
      <c r="B412" s="7"/>
      <c r="C412" s="7"/>
      <c r="D412" s="7"/>
      <c r="E412" s="7"/>
      <c r="F412" s="7"/>
      <c r="G412" s="6"/>
      <c r="H412" s="8"/>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row>
    <row r="413" spans="1:39" ht="16.5" customHeight="1" x14ac:dyDescent="0.3">
      <c r="A413" s="7"/>
      <c r="B413" s="7"/>
      <c r="C413" s="7"/>
      <c r="D413" s="7"/>
      <c r="E413" s="7"/>
      <c r="F413" s="7"/>
      <c r="G413" s="6"/>
      <c r="H413" s="8"/>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row>
    <row r="414" spans="1:39" ht="16.5" customHeight="1" x14ac:dyDescent="0.3">
      <c r="A414" s="7"/>
      <c r="B414" s="7"/>
      <c r="C414" s="7"/>
      <c r="D414" s="7"/>
      <c r="E414" s="7"/>
      <c r="F414" s="7"/>
      <c r="G414" s="6"/>
      <c r="H414" s="8"/>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row>
    <row r="415" spans="1:39" ht="16.5" customHeight="1" x14ac:dyDescent="0.3">
      <c r="A415" s="7"/>
      <c r="B415" s="7"/>
      <c r="C415" s="7"/>
      <c r="D415" s="7"/>
      <c r="E415" s="7"/>
      <c r="F415" s="7"/>
      <c r="G415" s="6"/>
      <c r="H415" s="8"/>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row>
    <row r="416" spans="1:39" ht="16.5" customHeight="1" x14ac:dyDescent="0.3">
      <c r="A416" s="7"/>
      <c r="B416" s="7"/>
      <c r="C416" s="7"/>
      <c r="D416" s="7"/>
      <c r="E416" s="7"/>
      <c r="F416" s="7"/>
      <c r="G416" s="6"/>
      <c r="H416" s="8"/>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row>
    <row r="417" spans="1:39" ht="16.5" customHeight="1" x14ac:dyDescent="0.3">
      <c r="A417" s="7"/>
      <c r="B417" s="7"/>
      <c r="C417" s="7"/>
      <c r="D417" s="7"/>
      <c r="E417" s="7"/>
      <c r="F417" s="7"/>
      <c r="G417" s="6"/>
      <c r="H417" s="8"/>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row>
    <row r="418" spans="1:39" ht="16.5" customHeight="1" x14ac:dyDescent="0.3">
      <c r="A418" s="7"/>
      <c r="B418" s="7"/>
      <c r="C418" s="7"/>
      <c r="D418" s="7"/>
      <c r="E418" s="7"/>
      <c r="F418" s="7"/>
      <c r="G418" s="6"/>
      <c r="H418" s="8"/>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row>
    <row r="419" spans="1:39" ht="16.5" customHeight="1" x14ac:dyDescent="0.3">
      <c r="A419" s="7"/>
      <c r="B419" s="7"/>
      <c r="C419" s="7"/>
      <c r="D419" s="7"/>
      <c r="E419" s="7"/>
      <c r="F419" s="7"/>
      <c r="G419" s="6"/>
      <c r="H419" s="8"/>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row>
    <row r="420" spans="1:39" ht="16.5" customHeight="1" x14ac:dyDescent="0.3">
      <c r="A420" s="7"/>
      <c r="B420" s="7"/>
      <c r="C420" s="7"/>
      <c r="D420" s="7"/>
      <c r="E420" s="7"/>
      <c r="F420" s="7"/>
      <c r="G420" s="6"/>
      <c r="H420" s="8"/>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row>
    <row r="421" spans="1:39" ht="16.5" customHeight="1" x14ac:dyDescent="0.3">
      <c r="A421" s="7"/>
      <c r="B421" s="7"/>
      <c r="C421" s="7"/>
      <c r="D421" s="7"/>
      <c r="E421" s="7"/>
      <c r="F421" s="7"/>
      <c r="G421" s="6"/>
      <c r="H421" s="8"/>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row>
    <row r="422" spans="1:39" ht="16.5" customHeight="1" x14ac:dyDescent="0.3">
      <c r="A422" s="7"/>
      <c r="B422" s="7"/>
      <c r="C422" s="7"/>
      <c r="D422" s="7"/>
      <c r="E422" s="7"/>
      <c r="F422" s="7"/>
      <c r="G422" s="6"/>
      <c r="H422" s="8"/>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row>
    <row r="423" spans="1:39" ht="16.5" customHeight="1" x14ac:dyDescent="0.3">
      <c r="A423" s="7"/>
      <c r="B423" s="7"/>
      <c r="C423" s="7"/>
      <c r="D423" s="7"/>
      <c r="E423" s="7"/>
      <c r="F423" s="7"/>
      <c r="G423" s="6"/>
      <c r="H423" s="8"/>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row>
    <row r="424" spans="1:39" ht="16.5" customHeight="1" x14ac:dyDescent="0.3">
      <c r="A424" s="7"/>
      <c r="B424" s="7"/>
      <c r="C424" s="7"/>
      <c r="D424" s="7"/>
      <c r="E424" s="7"/>
      <c r="F424" s="7"/>
      <c r="G424" s="6"/>
      <c r="H424" s="8"/>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row>
    <row r="425" spans="1:39" ht="16.5" customHeight="1" x14ac:dyDescent="0.3">
      <c r="A425" s="7"/>
      <c r="B425" s="7"/>
      <c r="C425" s="7"/>
      <c r="D425" s="7"/>
      <c r="E425" s="7"/>
      <c r="F425" s="7"/>
      <c r="G425" s="6"/>
      <c r="H425" s="8"/>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row>
    <row r="426" spans="1:39" ht="16.5" customHeight="1" x14ac:dyDescent="0.3">
      <c r="A426" s="7"/>
      <c r="B426" s="7"/>
      <c r="C426" s="7"/>
      <c r="D426" s="7"/>
      <c r="E426" s="7"/>
      <c r="F426" s="7"/>
      <c r="G426" s="6"/>
      <c r="H426" s="8"/>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row>
    <row r="427" spans="1:39" ht="16.5" customHeight="1" x14ac:dyDescent="0.3">
      <c r="A427" s="7"/>
      <c r="B427" s="7"/>
      <c r="C427" s="7"/>
      <c r="D427" s="7"/>
      <c r="E427" s="7"/>
      <c r="F427" s="7"/>
      <c r="G427" s="6"/>
      <c r="H427" s="8"/>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row>
    <row r="428" spans="1:39" ht="16.5" customHeight="1" x14ac:dyDescent="0.3">
      <c r="A428" s="7"/>
      <c r="B428" s="7"/>
      <c r="C428" s="7"/>
      <c r="D428" s="7"/>
      <c r="E428" s="7"/>
      <c r="F428" s="7"/>
      <c r="G428" s="6"/>
      <c r="H428" s="8"/>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row>
    <row r="429" spans="1:39" ht="16.5" customHeight="1" x14ac:dyDescent="0.3">
      <c r="A429" s="7"/>
      <c r="B429" s="7"/>
      <c r="C429" s="7"/>
      <c r="D429" s="7"/>
      <c r="E429" s="7"/>
      <c r="F429" s="7"/>
      <c r="G429" s="6"/>
      <c r="H429" s="8"/>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row>
    <row r="430" spans="1:39" ht="16.5" customHeight="1" x14ac:dyDescent="0.3">
      <c r="A430" s="7"/>
      <c r="B430" s="7"/>
      <c r="C430" s="7"/>
      <c r="D430" s="7"/>
      <c r="E430" s="7"/>
      <c r="F430" s="7"/>
      <c r="G430" s="6"/>
      <c r="H430" s="8"/>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row>
    <row r="431" spans="1:39" ht="16.5" customHeight="1" x14ac:dyDescent="0.3">
      <c r="A431" s="7"/>
      <c r="B431" s="7"/>
      <c r="C431" s="7"/>
      <c r="D431" s="7"/>
      <c r="E431" s="7"/>
      <c r="F431" s="7"/>
      <c r="G431" s="6"/>
      <c r="H431" s="8"/>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row>
    <row r="432" spans="1:39" ht="16.5" customHeight="1" x14ac:dyDescent="0.3">
      <c r="A432" s="7"/>
      <c r="B432" s="7"/>
      <c r="C432" s="7"/>
      <c r="D432" s="7"/>
      <c r="E432" s="7"/>
      <c r="F432" s="7"/>
      <c r="G432" s="6"/>
      <c r="H432" s="8"/>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row>
    <row r="433" spans="1:39" ht="16.5" customHeight="1" x14ac:dyDescent="0.3">
      <c r="A433" s="7"/>
      <c r="B433" s="7"/>
      <c r="C433" s="7"/>
      <c r="D433" s="7"/>
      <c r="E433" s="7"/>
      <c r="F433" s="7"/>
      <c r="G433" s="6"/>
      <c r="H433" s="8"/>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row>
    <row r="434" spans="1:39" ht="16.5" customHeight="1" x14ac:dyDescent="0.3">
      <c r="A434" s="7"/>
      <c r="B434" s="7"/>
      <c r="C434" s="7"/>
      <c r="D434" s="7"/>
      <c r="E434" s="7"/>
      <c r="F434" s="7"/>
      <c r="G434" s="6"/>
      <c r="H434" s="8"/>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row>
    <row r="435" spans="1:39" ht="16.5" customHeight="1" x14ac:dyDescent="0.3">
      <c r="A435" s="7"/>
      <c r="B435" s="7"/>
      <c r="C435" s="7"/>
      <c r="D435" s="7"/>
      <c r="E435" s="7"/>
      <c r="F435" s="7"/>
      <c r="G435" s="6"/>
      <c r="H435" s="8"/>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row>
    <row r="436" spans="1:39" ht="16.5" customHeight="1" x14ac:dyDescent="0.3">
      <c r="A436" s="7"/>
      <c r="B436" s="7"/>
      <c r="C436" s="7"/>
      <c r="D436" s="7"/>
      <c r="E436" s="7"/>
      <c r="F436" s="7"/>
      <c r="G436" s="6"/>
      <c r="H436" s="8"/>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row>
    <row r="437" spans="1:39" ht="16.5" customHeight="1" x14ac:dyDescent="0.3">
      <c r="A437" s="7"/>
      <c r="B437" s="7"/>
      <c r="C437" s="7"/>
      <c r="D437" s="7"/>
      <c r="E437" s="7"/>
      <c r="F437" s="7"/>
      <c r="G437" s="6"/>
      <c r="H437" s="8"/>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row>
    <row r="438" spans="1:39" ht="16.5" customHeight="1" x14ac:dyDescent="0.3">
      <c r="A438" s="7"/>
      <c r="B438" s="7"/>
      <c r="C438" s="7"/>
      <c r="D438" s="7"/>
      <c r="E438" s="7"/>
      <c r="F438" s="7"/>
      <c r="G438" s="6"/>
      <c r="H438" s="8"/>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row>
    <row r="439" spans="1:39" ht="16.5" customHeight="1" x14ac:dyDescent="0.3">
      <c r="A439" s="7"/>
      <c r="B439" s="7"/>
      <c r="C439" s="7"/>
      <c r="D439" s="7"/>
      <c r="E439" s="7"/>
      <c r="F439" s="7"/>
      <c r="G439" s="6"/>
      <c r="H439" s="8"/>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row>
    <row r="440" spans="1:39" ht="16.5" customHeight="1" x14ac:dyDescent="0.3">
      <c r="A440" s="7"/>
      <c r="B440" s="7"/>
      <c r="C440" s="7"/>
      <c r="D440" s="7"/>
      <c r="E440" s="7"/>
      <c r="F440" s="7"/>
      <c r="G440" s="6"/>
      <c r="H440" s="8"/>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row>
    <row r="441" spans="1:39" ht="16.5" customHeight="1" x14ac:dyDescent="0.3">
      <c r="A441" s="7"/>
      <c r="B441" s="7"/>
      <c r="C441" s="7"/>
      <c r="D441" s="7"/>
      <c r="E441" s="7"/>
      <c r="F441" s="7"/>
      <c r="G441" s="6"/>
      <c r="H441" s="8"/>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row>
    <row r="442" spans="1:39" ht="16.5" customHeight="1" x14ac:dyDescent="0.3">
      <c r="A442" s="7"/>
      <c r="B442" s="7"/>
      <c r="C442" s="7"/>
      <c r="D442" s="7"/>
      <c r="E442" s="7"/>
      <c r="F442" s="7"/>
      <c r="G442" s="6"/>
      <c r="H442" s="8"/>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row>
    <row r="443" spans="1:39" ht="16.5" customHeight="1" x14ac:dyDescent="0.3">
      <c r="A443" s="7"/>
      <c r="B443" s="7"/>
      <c r="C443" s="7"/>
      <c r="D443" s="7"/>
      <c r="E443" s="7"/>
      <c r="F443" s="7"/>
      <c r="G443" s="6"/>
      <c r="H443" s="8"/>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row>
    <row r="444" spans="1:39" ht="16.5" customHeight="1" x14ac:dyDescent="0.3">
      <c r="A444" s="7"/>
      <c r="B444" s="7"/>
      <c r="C444" s="7"/>
      <c r="D444" s="7"/>
      <c r="E444" s="7"/>
      <c r="F444" s="7"/>
      <c r="G444" s="6"/>
      <c r="H444" s="8"/>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row>
    <row r="445" spans="1:39" ht="16.5" customHeight="1" x14ac:dyDescent="0.3">
      <c r="A445" s="7"/>
      <c r="B445" s="7"/>
      <c r="C445" s="7"/>
      <c r="D445" s="7"/>
      <c r="E445" s="7"/>
      <c r="F445" s="7"/>
      <c r="G445" s="6"/>
      <c r="H445" s="8"/>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row>
    <row r="446" spans="1:39" ht="16.5" customHeight="1" x14ac:dyDescent="0.3">
      <c r="A446" s="7"/>
      <c r="B446" s="7"/>
      <c r="C446" s="7"/>
      <c r="D446" s="7"/>
      <c r="E446" s="7"/>
      <c r="F446" s="7"/>
      <c r="G446" s="6"/>
      <c r="H446" s="8"/>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row>
    <row r="447" spans="1:39" ht="16.5" customHeight="1" x14ac:dyDescent="0.3">
      <c r="A447" s="7"/>
      <c r="B447" s="7"/>
      <c r="C447" s="7"/>
      <c r="D447" s="7"/>
      <c r="E447" s="7"/>
      <c r="F447" s="7"/>
      <c r="G447" s="6"/>
      <c r="H447" s="8"/>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row>
    <row r="448" spans="1:39" ht="16.5" customHeight="1" x14ac:dyDescent="0.3">
      <c r="A448" s="7"/>
      <c r="B448" s="7"/>
      <c r="C448" s="7"/>
      <c r="D448" s="7"/>
      <c r="E448" s="7"/>
      <c r="F448" s="7"/>
      <c r="G448" s="6"/>
      <c r="H448" s="8"/>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row>
    <row r="449" spans="1:39" ht="16.5" customHeight="1" x14ac:dyDescent="0.3">
      <c r="A449" s="7"/>
      <c r="B449" s="7"/>
      <c r="C449" s="7"/>
      <c r="D449" s="7"/>
      <c r="E449" s="7"/>
      <c r="F449" s="7"/>
      <c r="G449" s="6"/>
      <c r="H449" s="8"/>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row>
    <row r="450" spans="1:39" ht="16.5" customHeight="1" x14ac:dyDescent="0.3">
      <c r="A450" s="7"/>
      <c r="B450" s="7"/>
      <c r="C450" s="7"/>
      <c r="D450" s="7"/>
      <c r="E450" s="7"/>
      <c r="F450" s="7"/>
      <c r="G450" s="6"/>
      <c r="H450" s="8"/>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row>
    <row r="451" spans="1:39" ht="16.5" customHeight="1" x14ac:dyDescent="0.3">
      <c r="A451" s="7"/>
      <c r="B451" s="7"/>
      <c r="C451" s="7"/>
      <c r="D451" s="7"/>
      <c r="E451" s="7"/>
      <c r="F451" s="7"/>
      <c r="G451" s="6"/>
      <c r="H451" s="8"/>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row>
    <row r="452" spans="1:39" ht="16.5" customHeight="1" x14ac:dyDescent="0.3">
      <c r="A452" s="7"/>
      <c r="B452" s="7"/>
      <c r="C452" s="7"/>
      <c r="D452" s="7"/>
      <c r="E452" s="7"/>
      <c r="F452" s="7"/>
      <c r="G452" s="6"/>
      <c r="H452" s="8"/>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row>
    <row r="453" spans="1:39" ht="16.5" customHeight="1" x14ac:dyDescent="0.3">
      <c r="A453" s="7"/>
      <c r="B453" s="7"/>
      <c r="C453" s="7"/>
      <c r="D453" s="7"/>
      <c r="E453" s="7"/>
      <c r="F453" s="7"/>
      <c r="G453" s="6"/>
      <c r="H453" s="8"/>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row>
    <row r="454" spans="1:39" ht="16.5" customHeight="1" x14ac:dyDescent="0.3">
      <c r="A454" s="7"/>
      <c r="B454" s="7"/>
      <c r="C454" s="7"/>
      <c r="D454" s="7"/>
      <c r="E454" s="7"/>
      <c r="F454" s="7"/>
      <c r="G454" s="6"/>
      <c r="H454" s="8"/>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row>
    <row r="455" spans="1:39" ht="16.5" customHeight="1" x14ac:dyDescent="0.3">
      <c r="A455" s="7"/>
      <c r="B455" s="7"/>
      <c r="C455" s="7"/>
      <c r="D455" s="7"/>
      <c r="E455" s="7"/>
      <c r="F455" s="7"/>
      <c r="G455" s="6"/>
      <c r="H455" s="8"/>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row>
    <row r="456" spans="1:39" ht="16.5" customHeight="1" x14ac:dyDescent="0.3">
      <c r="A456" s="7"/>
      <c r="B456" s="7"/>
      <c r="C456" s="7"/>
      <c r="D456" s="7"/>
      <c r="E456" s="7"/>
      <c r="F456" s="7"/>
      <c r="G456" s="6"/>
      <c r="H456" s="8"/>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row>
    <row r="457" spans="1:39" ht="16.5" customHeight="1" x14ac:dyDescent="0.3">
      <c r="A457" s="7"/>
      <c r="B457" s="7"/>
      <c r="C457" s="7"/>
      <c r="D457" s="7"/>
      <c r="E457" s="7"/>
      <c r="F457" s="7"/>
      <c r="G457" s="6"/>
      <c r="H457" s="8"/>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row>
    <row r="458" spans="1:39" ht="16.5" customHeight="1" x14ac:dyDescent="0.3">
      <c r="A458" s="7"/>
      <c r="B458" s="7"/>
      <c r="C458" s="7"/>
      <c r="D458" s="7"/>
      <c r="E458" s="7"/>
      <c r="F458" s="7"/>
      <c r="G458" s="6"/>
      <c r="H458" s="8"/>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row>
    <row r="459" spans="1:39" ht="16.5" customHeight="1" x14ac:dyDescent="0.3">
      <c r="A459" s="7"/>
      <c r="B459" s="7"/>
      <c r="C459" s="7"/>
      <c r="D459" s="7"/>
      <c r="E459" s="7"/>
      <c r="F459" s="7"/>
      <c r="G459" s="6"/>
      <c r="H459" s="8"/>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row>
    <row r="460" spans="1:39" ht="16.5" customHeight="1" x14ac:dyDescent="0.3">
      <c r="A460" s="7"/>
      <c r="B460" s="7"/>
      <c r="C460" s="7"/>
      <c r="D460" s="7"/>
      <c r="E460" s="7"/>
      <c r="F460" s="7"/>
      <c r="G460" s="6"/>
      <c r="H460" s="8"/>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row>
    <row r="461" spans="1:39" ht="16.5" customHeight="1" x14ac:dyDescent="0.3">
      <c r="A461" s="7"/>
      <c r="B461" s="7"/>
      <c r="C461" s="7"/>
      <c r="D461" s="7"/>
      <c r="E461" s="7"/>
      <c r="F461" s="7"/>
      <c r="G461" s="6"/>
      <c r="H461" s="8"/>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row>
    <row r="462" spans="1:39" ht="16.5" customHeight="1" x14ac:dyDescent="0.3">
      <c r="A462" s="7"/>
      <c r="B462" s="7"/>
      <c r="C462" s="7"/>
      <c r="D462" s="7"/>
      <c r="E462" s="7"/>
      <c r="F462" s="7"/>
      <c r="G462" s="6"/>
      <c r="H462" s="8"/>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row>
    <row r="463" spans="1:39" ht="16.5" customHeight="1" x14ac:dyDescent="0.3">
      <c r="A463" s="7"/>
      <c r="B463" s="7"/>
      <c r="C463" s="7"/>
      <c r="D463" s="7"/>
      <c r="E463" s="7"/>
      <c r="F463" s="7"/>
      <c r="G463" s="6"/>
      <c r="H463" s="8"/>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row>
    <row r="464" spans="1:39" ht="16.5" customHeight="1" x14ac:dyDescent="0.3">
      <c r="A464" s="7"/>
      <c r="B464" s="7"/>
      <c r="C464" s="7"/>
      <c r="D464" s="7"/>
      <c r="E464" s="7"/>
      <c r="F464" s="7"/>
      <c r="G464" s="6"/>
      <c r="H464" s="8"/>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row>
    <row r="465" spans="1:39" ht="16.5" customHeight="1" x14ac:dyDescent="0.3">
      <c r="A465" s="7"/>
      <c r="B465" s="7"/>
      <c r="C465" s="7"/>
      <c r="D465" s="7"/>
      <c r="E465" s="7"/>
      <c r="F465" s="7"/>
      <c r="G465" s="6"/>
      <c r="H465" s="8"/>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row>
    <row r="466" spans="1:39" ht="16.5" customHeight="1" x14ac:dyDescent="0.3">
      <c r="A466" s="7"/>
      <c r="B466" s="7"/>
      <c r="C466" s="7"/>
      <c r="D466" s="7"/>
      <c r="E466" s="7"/>
      <c r="F466" s="7"/>
      <c r="G466" s="6"/>
      <c r="H466" s="8"/>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row>
    <row r="467" spans="1:39" ht="16.5" customHeight="1" x14ac:dyDescent="0.3">
      <c r="A467" s="7"/>
      <c r="B467" s="7"/>
      <c r="C467" s="7"/>
      <c r="D467" s="7"/>
      <c r="E467" s="7"/>
      <c r="F467" s="7"/>
      <c r="G467" s="6"/>
      <c r="H467" s="8"/>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row>
    <row r="468" spans="1:39" ht="16.5" customHeight="1" x14ac:dyDescent="0.3">
      <c r="A468" s="7"/>
      <c r="B468" s="7"/>
      <c r="C468" s="7"/>
      <c r="D468" s="7"/>
      <c r="E468" s="7"/>
      <c r="F468" s="7"/>
      <c r="G468" s="6"/>
      <c r="H468" s="8"/>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row>
    <row r="469" spans="1:39" ht="16.5" customHeight="1" x14ac:dyDescent="0.3">
      <c r="A469" s="7"/>
      <c r="B469" s="7"/>
      <c r="C469" s="7"/>
      <c r="D469" s="7"/>
      <c r="E469" s="7"/>
      <c r="F469" s="7"/>
      <c r="G469" s="6"/>
      <c r="H469" s="8"/>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row>
    <row r="470" spans="1:39" ht="16.5" customHeight="1" x14ac:dyDescent="0.3">
      <c r="A470" s="7"/>
      <c r="B470" s="7"/>
      <c r="C470" s="7"/>
      <c r="D470" s="7"/>
      <c r="E470" s="7"/>
      <c r="F470" s="7"/>
      <c r="G470" s="6"/>
      <c r="H470" s="8"/>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row>
    <row r="471" spans="1:39" ht="16.5" customHeight="1" x14ac:dyDescent="0.3">
      <c r="A471" s="7"/>
      <c r="B471" s="7"/>
      <c r="C471" s="7"/>
      <c r="D471" s="7"/>
      <c r="E471" s="7"/>
      <c r="F471" s="7"/>
      <c r="G471" s="6"/>
      <c r="H471" s="8"/>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row>
    <row r="472" spans="1:39" ht="16.5" customHeight="1" x14ac:dyDescent="0.3">
      <c r="A472" s="7"/>
      <c r="B472" s="7"/>
      <c r="C472" s="7"/>
      <c r="D472" s="7"/>
      <c r="E472" s="7"/>
      <c r="F472" s="7"/>
      <c r="G472" s="6"/>
      <c r="H472" s="8"/>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row>
    <row r="473" spans="1:39" ht="16.5" customHeight="1" x14ac:dyDescent="0.3">
      <c r="A473" s="7"/>
      <c r="B473" s="7"/>
      <c r="C473" s="7"/>
      <c r="D473" s="7"/>
      <c r="E473" s="7"/>
      <c r="F473" s="7"/>
      <c r="G473" s="6"/>
      <c r="H473" s="8"/>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row>
    <row r="474" spans="1:39" ht="16.5" customHeight="1" x14ac:dyDescent="0.3">
      <c r="A474" s="7"/>
      <c r="B474" s="7"/>
      <c r="C474" s="7"/>
      <c r="D474" s="7"/>
      <c r="E474" s="7"/>
      <c r="F474" s="7"/>
      <c r="G474" s="6"/>
      <c r="H474" s="8"/>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row>
    <row r="475" spans="1:39" ht="16.5" customHeight="1" x14ac:dyDescent="0.3">
      <c r="A475" s="7"/>
      <c r="B475" s="7"/>
      <c r="C475" s="7"/>
      <c r="D475" s="7"/>
      <c r="E475" s="7"/>
      <c r="F475" s="7"/>
      <c r="G475" s="6"/>
      <c r="H475" s="8"/>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row>
    <row r="476" spans="1:39" ht="16.5" customHeight="1" x14ac:dyDescent="0.3">
      <c r="A476" s="7"/>
      <c r="B476" s="7"/>
      <c r="C476" s="7"/>
      <c r="D476" s="7"/>
      <c r="E476" s="7"/>
      <c r="F476" s="7"/>
      <c r="G476" s="6"/>
      <c r="H476" s="8"/>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row>
    <row r="477" spans="1:39" ht="16.5" customHeight="1" x14ac:dyDescent="0.3">
      <c r="A477" s="7"/>
      <c r="B477" s="7"/>
      <c r="C477" s="7"/>
      <c r="D477" s="7"/>
      <c r="E477" s="7"/>
      <c r="F477" s="7"/>
      <c r="G477" s="6"/>
      <c r="H477" s="8"/>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row>
    <row r="478" spans="1:39" ht="16.5" customHeight="1" x14ac:dyDescent="0.3">
      <c r="A478" s="7"/>
      <c r="B478" s="7"/>
      <c r="C478" s="7"/>
      <c r="D478" s="7"/>
      <c r="E478" s="7"/>
      <c r="F478" s="7"/>
      <c r="G478" s="6"/>
      <c r="H478" s="8"/>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row>
    <row r="479" spans="1:39" ht="16.5" customHeight="1" x14ac:dyDescent="0.3">
      <c r="A479" s="7"/>
      <c r="B479" s="7"/>
      <c r="C479" s="7"/>
      <c r="D479" s="7"/>
      <c r="E479" s="7"/>
      <c r="F479" s="7"/>
      <c r="G479" s="6"/>
      <c r="H479" s="8"/>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row>
    <row r="480" spans="1:39" ht="16.5" customHeight="1" x14ac:dyDescent="0.3">
      <c r="A480" s="7"/>
      <c r="B480" s="7"/>
      <c r="C480" s="7"/>
      <c r="D480" s="7"/>
      <c r="E480" s="7"/>
      <c r="F480" s="7"/>
      <c r="G480" s="6"/>
      <c r="H480" s="8"/>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row>
    <row r="481" spans="1:39" ht="16.5" customHeight="1" x14ac:dyDescent="0.3">
      <c r="A481" s="7"/>
      <c r="B481" s="7"/>
      <c r="C481" s="7"/>
      <c r="D481" s="7"/>
      <c r="E481" s="7"/>
      <c r="F481" s="7"/>
      <c r="G481" s="6"/>
      <c r="H481" s="8"/>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row>
    <row r="482" spans="1:39" ht="16.5" customHeight="1" x14ac:dyDescent="0.3">
      <c r="A482" s="7"/>
      <c r="B482" s="7"/>
      <c r="C482" s="7"/>
      <c r="D482" s="7"/>
      <c r="E482" s="7"/>
      <c r="F482" s="7"/>
      <c r="G482" s="6"/>
      <c r="H482" s="8"/>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row>
    <row r="483" spans="1:39" ht="16.5" customHeight="1" x14ac:dyDescent="0.3">
      <c r="A483" s="7"/>
      <c r="B483" s="7"/>
      <c r="C483" s="7"/>
      <c r="D483" s="7"/>
      <c r="E483" s="7"/>
      <c r="F483" s="7"/>
      <c r="G483" s="6"/>
      <c r="H483" s="8"/>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row>
    <row r="484" spans="1:39" ht="16.5" customHeight="1" x14ac:dyDescent="0.3">
      <c r="A484" s="7"/>
      <c r="B484" s="7"/>
      <c r="C484" s="7"/>
      <c r="D484" s="7"/>
      <c r="E484" s="7"/>
      <c r="F484" s="7"/>
      <c r="G484" s="6"/>
      <c r="H484" s="8"/>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row>
    <row r="485" spans="1:39" ht="16.5" customHeight="1" x14ac:dyDescent="0.3">
      <c r="A485" s="7"/>
      <c r="B485" s="7"/>
      <c r="C485" s="7"/>
      <c r="D485" s="7"/>
      <c r="E485" s="7"/>
      <c r="F485" s="7"/>
      <c r="G485" s="6"/>
      <c r="H485" s="8"/>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row>
    <row r="486" spans="1:39" ht="16.5" customHeight="1" x14ac:dyDescent="0.3">
      <c r="A486" s="7"/>
      <c r="B486" s="7"/>
      <c r="C486" s="7"/>
      <c r="D486" s="7"/>
      <c r="E486" s="7"/>
      <c r="F486" s="7"/>
      <c r="G486" s="6"/>
      <c r="H486" s="8"/>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row>
    <row r="487" spans="1:39" ht="16.5" customHeight="1" x14ac:dyDescent="0.3">
      <c r="A487" s="7"/>
      <c r="B487" s="7"/>
      <c r="C487" s="7"/>
      <c r="D487" s="7"/>
      <c r="E487" s="7"/>
      <c r="F487" s="7"/>
      <c r="G487" s="6"/>
      <c r="H487" s="8"/>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row>
    <row r="488" spans="1:39" ht="16.5" customHeight="1" x14ac:dyDescent="0.3">
      <c r="A488" s="7"/>
      <c r="B488" s="7"/>
      <c r="C488" s="7"/>
      <c r="D488" s="7"/>
      <c r="E488" s="7"/>
      <c r="F488" s="7"/>
      <c r="G488" s="6"/>
      <c r="H488" s="8"/>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row>
    <row r="489" spans="1:39" ht="16.5" customHeight="1" x14ac:dyDescent="0.3">
      <c r="A489" s="7"/>
      <c r="B489" s="7"/>
      <c r="C489" s="7"/>
      <c r="D489" s="7"/>
      <c r="E489" s="7"/>
      <c r="F489" s="7"/>
      <c r="G489" s="6"/>
      <c r="H489" s="8"/>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row>
    <row r="490" spans="1:39" ht="16.5" customHeight="1" x14ac:dyDescent="0.3">
      <c r="A490" s="7"/>
      <c r="B490" s="7"/>
      <c r="C490" s="7"/>
      <c r="D490" s="7"/>
      <c r="E490" s="7"/>
      <c r="F490" s="7"/>
      <c r="G490" s="6"/>
      <c r="H490" s="8"/>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row>
    <row r="491" spans="1:39" ht="16.5" customHeight="1" x14ac:dyDescent="0.3">
      <c r="A491" s="7"/>
      <c r="B491" s="7"/>
      <c r="C491" s="7"/>
      <c r="D491" s="7"/>
      <c r="E491" s="7"/>
      <c r="F491" s="7"/>
      <c r="G491" s="6"/>
      <c r="H491" s="8"/>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row>
    <row r="492" spans="1:39" ht="16.5" customHeight="1" x14ac:dyDescent="0.3">
      <c r="A492" s="7"/>
      <c r="B492" s="7"/>
      <c r="C492" s="7"/>
      <c r="D492" s="7"/>
      <c r="E492" s="7"/>
      <c r="F492" s="7"/>
      <c r="G492" s="6"/>
      <c r="H492" s="8"/>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row>
    <row r="493" spans="1:39" ht="16.5" customHeight="1" x14ac:dyDescent="0.3">
      <c r="A493" s="7"/>
      <c r="B493" s="7"/>
      <c r="C493" s="7"/>
      <c r="D493" s="7"/>
      <c r="E493" s="7"/>
      <c r="F493" s="7"/>
      <c r="G493" s="6"/>
      <c r="H493" s="8"/>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row>
    <row r="494" spans="1:39" ht="16.5" customHeight="1" x14ac:dyDescent="0.3">
      <c r="A494" s="7"/>
      <c r="B494" s="7"/>
      <c r="C494" s="7"/>
      <c r="D494" s="7"/>
      <c r="E494" s="7"/>
      <c r="F494" s="7"/>
      <c r="G494" s="6"/>
      <c r="H494" s="8"/>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row>
    <row r="495" spans="1:39" ht="16.5" customHeight="1" x14ac:dyDescent="0.3">
      <c r="A495" s="7"/>
      <c r="B495" s="7"/>
      <c r="C495" s="7"/>
      <c r="D495" s="7"/>
      <c r="E495" s="7"/>
      <c r="F495" s="7"/>
      <c r="G495" s="6"/>
      <c r="H495" s="8"/>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row>
    <row r="496" spans="1:39" ht="16.5" customHeight="1" x14ac:dyDescent="0.3">
      <c r="A496" s="7"/>
      <c r="B496" s="7"/>
      <c r="C496" s="7"/>
      <c r="D496" s="7"/>
      <c r="E496" s="7"/>
      <c r="F496" s="7"/>
      <c r="G496" s="6"/>
      <c r="H496" s="8"/>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row>
    <row r="497" spans="1:39" ht="16.5" customHeight="1" x14ac:dyDescent="0.3">
      <c r="A497" s="7"/>
      <c r="B497" s="7"/>
      <c r="C497" s="7"/>
      <c r="D497" s="7"/>
      <c r="E497" s="7"/>
      <c r="F497" s="7"/>
      <c r="G497" s="6"/>
      <c r="H497" s="8"/>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row>
    <row r="498" spans="1:39" ht="16.5" customHeight="1" x14ac:dyDescent="0.3">
      <c r="A498" s="7"/>
      <c r="B498" s="7"/>
      <c r="C498" s="7"/>
      <c r="D498" s="7"/>
      <c r="E498" s="7"/>
      <c r="F498" s="7"/>
      <c r="G498" s="6"/>
      <c r="H498" s="8"/>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row>
    <row r="499" spans="1:39" ht="16.5" customHeight="1" x14ac:dyDescent="0.3">
      <c r="A499" s="7"/>
      <c r="B499" s="7"/>
      <c r="C499" s="7"/>
      <c r="D499" s="7"/>
      <c r="E499" s="7"/>
      <c r="F499" s="7"/>
      <c r="G499" s="6"/>
      <c r="H499" s="8"/>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row>
    <row r="500" spans="1:39" ht="16.5" customHeight="1" x14ac:dyDescent="0.3">
      <c r="A500" s="7"/>
      <c r="B500" s="7"/>
      <c r="C500" s="7"/>
      <c r="D500" s="7"/>
      <c r="E500" s="7"/>
      <c r="F500" s="7"/>
      <c r="G500" s="6"/>
      <c r="H500" s="8"/>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row>
    <row r="501" spans="1:39" ht="16.5" customHeight="1" x14ac:dyDescent="0.3">
      <c r="A501" s="7"/>
      <c r="B501" s="7"/>
      <c r="C501" s="7"/>
      <c r="D501" s="7"/>
      <c r="E501" s="7"/>
      <c r="F501" s="7"/>
      <c r="G501" s="6"/>
      <c r="H501" s="8"/>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row>
    <row r="502" spans="1:39" ht="16.5" customHeight="1" x14ac:dyDescent="0.3">
      <c r="A502" s="7"/>
      <c r="B502" s="7"/>
      <c r="C502" s="7"/>
      <c r="D502" s="7"/>
      <c r="E502" s="7"/>
      <c r="F502" s="7"/>
      <c r="G502" s="6"/>
      <c r="H502" s="8"/>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row>
    <row r="503" spans="1:39" ht="16.5" customHeight="1" x14ac:dyDescent="0.3">
      <c r="A503" s="7"/>
      <c r="B503" s="7"/>
      <c r="C503" s="7"/>
      <c r="D503" s="7"/>
      <c r="E503" s="7"/>
      <c r="F503" s="7"/>
      <c r="G503" s="6"/>
      <c r="H503" s="8"/>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row>
    <row r="504" spans="1:39" ht="16.5" customHeight="1" x14ac:dyDescent="0.3">
      <c r="A504" s="7"/>
      <c r="B504" s="7"/>
      <c r="C504" s="7"/>
      <c r="D504" s="7"/>
      <c r="E504" s="7"/>
      <c r="F504" s="7"/>
      <c r="G504" s="6"/>
      <c r="H504" s="8"/>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row>
    <row r="505" spans="1:39" ht="16.5" customHeight="1" x14ac:dyDescent="0.3">
      <c r="A505" s="7"/>
      <c r="B505" s="7"/>
      <c r="C505" s="7"/>
      <c r="D505" s="7"/>
      <c r="E505" s="7"/>
      <c r="F505" s="7"/>
      <c r="G505" s="6"/>
      <c r="H505" s="8"/>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row>
    <row r="506" spans="1:39" ht="16.5" customHeight="1" x14ac:dyDescent="0.3">
      <c r="A506" s="7"/>
      <c r="B506" s="7"/>
      <c r="C506" s="7"/>
      <c r="D506" s="7"/>
      <c r="E506" s="7"/>
      <c r="F506" s="7"/>
      <c r="G506" s="6"/>
      <c r="H506" s="8"/>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row>
    <row r="507" spans="1:39" ht="16.5" customHeight="1" x14ac:dyDescent="0.3">
      <c r="A507" s="7"/>
      <c r="B507" s="7"/>
      <c r="C507" s="7"/>
      <c r="D507" s="7"/>
      <c r="E507" s="7"/>
      <c r="F507" s="7"/>
      <c r="G507" s="6"/>
      <c r="H507" s="8"/>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row>
    <row r="508" spans="1:39" ht="16.5" customHeight="1" x14ac:dyDescent="0.3">
      <c r="A508" s="7"/>
      <c r="B508" s="7"/>
      <c r="C508" s="7"/>
      <c r="D508" s="7"/>
      <c r="E508" s="7"/>
      <c r="F508" s="7"/>
      <c r="G508" s="6"/>
      <c r="H508" s="8"/>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row>
    <row r="509" spans="1:39" ht="16.5" customHeight="1" x14ac:dyDescent="0.3">
      <c r="A509" s="7"/>
      <c r="B509" s="7"/>
      <c r="C509" s="7"/>
      <c r="D509" s="7"/>
      <c r="E509" s="7"/>
      <c r="F509" s="7"/>
      <c r="G509" s="6"/>
      <c r="H509" s="8"/>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row>
    <row r="510" spans="1:39" ht="16.5" customHeight="1" x14ac:dyDescent="0.3">
      <c r="A510" s="7"/>
      <c r="B510" s="7"/>
      <c r="C510" s="7"/>
      <c r="D510" s="7"/>
      <c r="E510" s="7"/>
      <c r="F510" s="7"/>
      <c r="G510" s="6"/>
      <c r="H510" s="8"/>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row>
    <row r="511" spans="1:39" ht="16.5" customHeight="1" x14ac:dyDescent="0.3">
      <c r="A511" s="7"/>
      <c r="B511" s="7"/>
      <c r="C511" s="7"/>
      <c r="D511" s="7"/>
      <c r="E511" s="7"/>
      <c r="F511" s="7"/>
      <c r="G511" s="6"/>
      <c r="H511" s="8"/>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row>
    <row r="512" spans="1:39" ht="16.5" customHeight="1" x14ac:dyDescent="0.3">
      <c r="A512" s="7"/>
      <c r="B512" s="7"/>
      <c r="C512" s="7"/>
      <c r="D512" s="7"/>
      <c r="E512" s="7"/>
      <c r="F512" s="7"/>
      <c r="G512" s="6"/>
      <c r="H512" s="8"/>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row>
    <row r="513" spans="1:39" ht="16.5" customHeight="1" x14ac:dyDescent="0.3">
      <c r="A513" s="7"/>
      <c r="B513" s="7"/>
      <c r="C513" s="7"/>
      <c r="D513" s="7"/>
      <c r="E513" s="7"/>
      <c r="F513" s="7"/>
      <c r="G513" s="6"/>
      <c r="H513" s="8"/>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row>
    <row r="514" spans="1:39" ht="16.5" customHeight="1" x14ac:dyDescent="0.3">
      <c r="A514" s="7"/>
      <c r="B514" s="7"/>
      <c r="C514" s="7"/>
      <c r="D514" s="7"/>
      <c r="E514" s="7"/>
      <c r="F514" s="7"/>
      <c r="G514" s="6"/>
      <c r="H514" s="8"/>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row>
    <row r="515" spans="1:39" ht="16.5" customHeight="1" x14ac:dyDescent="0.3">
      <c r="A515" s="7"/>
      <c r="B515" s="7"/>
      <c r="C515" s="7"/>
      <c r="D515" s="7"/>
      <c r="E515" s="7"/>
      <c r="F515" s="7"/>
      <c r="G515" s="6"/>
      <c r="H515" s="8"/>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row>
    <row r="516" spans="1:39" ht="16.5" customHeight="1" x14ac:dyDescent="0.3">
      <c r="A516" s="7"/>
      <c r="B516" s="7"/>
      <c r="C516" s="7"/>
      <c r="D516" s="7"/>
      <c r="E516" s="7"/>
      <c r="F516" s="7"/>
      <c r="G516" s="6"/>
      <c r="H516" s="8"/>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row>
    <row r="517" spans="1:39" ht="16.5" customHeight="1" x14ac:dyDescent="0.3">
      <c r="A517" s="7"/>
      <c r="B517" s="7"/>
      <c r="C517" s="7"/>
      <c r="D517" s="7"/>
      <c r="E517" s="7"/>
      <c r="F517" s="7"/>
      <c r="G517" s="6"/>
      <c r="H517" s="8"/>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row>
    <row r="518" spans="1:39" ht="16.5" customHeight="1" x14ac:dyDescent="0.3">
      <c r="A518" s="7"/>
      <c r="B518" s="7"/>
      <c r="C518" s="7"/>
      <c r="D518" s="7"/>
      <c r="E518" s="7"/>
      <c r="F518" s="7"/>
      <c r="G518" s="6"/>
      <c r="H518" s="8"/>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row>
    <row r="519" spans="1:39" ht="16.5" customHeight="1" x14ac:dyDescent="0.3">
      <c r="A519" s="7"/>
      <c r="B519" s="7"/>
      <c r="C519" s="7"/>
      <c r="D519" s="7"/>
      <c r="E519" s="7"/>
      <c r="F519" s="7"/>
      <c r="G519" s="6"/>
      <c r="H519" s="8"/>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row>
    <row r="520" spans="1:39" ht="16.5" customHeight="1" x14ac:dyDescent="0.3">
      <c r="A520" s="7"/>
      <c r="B520" s="7"/>
      <c r="C520" s="7"/>
      <c r="D520" s="7"/>
      <c r="E520" s="7"/>
      <c r="F520" s="7"/>
      <c r="G520" s="6"/>
      <c r="H520" s="8"/>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row>
    <row r="521" spans="1:39" ht="16.5" customHeight="1" x14ac:dyDescent="0.3">
      <c r="A521" s="7"/>
      <c r="B521" s="7"/>
      <c r="C521" s="7"/>
      <c r="D521" s="7"/>
      <c r="E521" s="7"/>
      <c r="F521" s="7"/>
      <c r="G521" s="6"/>
      <c r="H521" s="8"/>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row>
    <row r="522" spans="1:39" ht="16.5" customHeight="1" x14ac:dyDescent="0.3">
      <c r="A522" s="7"/>
      <c r="B522" s="7"/>
      <c r="C522" s="7"/>
      <c r="D522" s="7"/>
      <c r="E522" s="7"/>
      <c r="F522" s="7"/>
      <c r="G522" s="6"/>
      <c r="H522" s="8"/>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row>
    <row r="523" spans="1:39" ht="16.5" customHeight="1" x14ac:dyDescent="0.3">
      <c r="A523" s="7"/>
      <c r="B523" s="7"/>
      <c r="C523" s="7"/>
      <c r="D523" s="7"/>
      <c r="E523" s="7"/>
      <c r="F523" s="7"/>
      <c r="G523" s="6"/>
      <c r="H523" s="8"/>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row>
    <row r="524" spans="1:39" ht="16.5" customHeight="1" x14ac:dyDescent="0.3">
      <c r="A524" s="7"/>
      <c r="B524" s="7"/>
      <c r="C524" s="7"/>
      <c r="D524" s="7"/>
      <c r="E524" s="7"/>
      <c r="F524" s="7"/>
      <c r="G524" s="6"/>
      <c r="H524" s="8"/>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row>
    <row r="525" spans="1:39" ht="16.5" customHeight="1" x14ac:dyDescent="0.3">
      <c r="A525" s="7"/>
      <c r="B525" s="7"/>
      <c r="C525" s="7"/>
      <c r="D525" s="7"/>
      <c r="E525" s="7"/>
      <c r="F525" s="7"/>
      <c r="G525" s="6"/>
      <c r="H525" s="8"/>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row>
    <row r="526" spans="1:39" ht="16.5" customHeight="1" x14ac:dyDescent="0.3">
      <c r="A526" s="7"/>
      <c r="B526" s="7"/>
      <c r="C526" s="7"/>
      <c r="D526" s="7"/>
      <c r="E526" s="7"/>
      <c r="F526" s="7"/>
      <c r="G526" s="6"/>
      <c r="H526" s="8"/>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row>
    <row r="527" spans="1:39" ht="16.5" customHeight="1" x14ac:dyDescent="0.3">
      <c r="A527" s="7"/>
      <c r="B527" s="7"/>
      <c r="C527" s="7"/>
      <c r="D527" s="7"/>
      <c r="E527" s="7"/>
      <c r="F527" s="7"/>
      <c r="G527" s="6"/>
      <c r="H527" s="8"/>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row>
    <row r="528" spans="1:39" ht="16.5" customHeight="1" x14ac:dyDescent="0.3">
      <c r="A528" s="7"/>
      <c r="B528" s="7"/>
      <c r="C528" s="7"/>
      <c r="D528" s="7"/>
      <c r="E528" s="7"/>
      <c r="F528" s="7"/>
      <c r="G528" s="6"/>
      <c r="H528" s="8"/>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row>
    <row r="529" spans="1:39" ht="16.5" customHeight="1" x14ac:dyDescent="0.3">
      <c r="A529" s="7"/>
      <c r="B529" s="7"/>
      <c r="C529" s="7"/>
      <c r="D529" s="7"/>
      <c r="E529" s="7"/>
      <c r="F529" s="7"/>
      <c r="G529" s="6"/>
      <c r="H529" s="8"/>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row>
    <row r="530" spans="1:39" ht="16.5" customHeight="1" x14ac:dyDescent="0.3">
      <c r="A530" s="7"/>
      <c r="B530" s="7"/>
      <c r="C530" s="7"/>
      <c r="D530" s="7"/>
      <c r="E530" s="7"/>
      <c r="F530" s="7"/>
      <c r="G530" s="6"/>
      <c r="H530" s="8"/>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row>
    <row r="531" spans="1:39" ht="16.5" customHeight="1" x14ac:dyDescent="0.3">
      <c r="A531" s="7"/>
      <c r="B531" s="7"/>
      <c r="C531" s="7"/>
      <c r="D531" s="7"/>
      <c r="E531" s="7"/>
      <c r="F531" s="7"/>
      <c r="G531" s="6"/>
      <c r="H531" s="8"/>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row>
    <row r="532" spans="1:39" ht="16.5" customHeight="1" x14ac:dyDescent="0.3">
      <c r="A532" s="7"/>
      <c r="B532" s="7"/>
      <c r="C532" s="7"/>
      <c r="D532" s="7"/>
      <c r="E532" s="7"/>
      <c r="F532" s="7"/>
      <c r="G532" s="6"/>
      <c r="H532" s="8"/>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row>
    <row r="533" spans="1:39" ht="16.5" customHeight="1" x14ac:dyDescent="0.3">
      <c r="A533" s="7"/>
      <c r="B533" s="7"/>
      <c r="C533" s="7"/>
      <c r="D533" s="7"/>
      <c r="E533" s="7"/>
      <c r="F533" s="7"/>
      <c r="G533" s="6"/>
      <c r="H533" s="8"/>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row>
    <row r="534" spans="1:39" ht="16.5" customHeight="1" x14ac:dyDescent="0.3">
      <c r="A534" s="7"/>
      <c r="B534" s="7"/>
      <c r="C534" s="7"/>
      <c r="D534" s="7"/>
      <c r="E534" s="7"/>
      <c r="F534" s="7"/>
      <c r="G534" s="6"/>
      <c r="H534" s="8"/>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row>
    <row r="535" spans="1:39" ht="16.5" customHeight="1" x14ac:dyDescent="0.3">
      <c r="A535" s="7"/>
      <c r="B535" s="7"/>
      <c r="C535" s="7"/>
      <c r="D535" s="7"/>
      <c r="E535" s="7"/>
      <c r="F535" s="7"/>
      <c r="G535" s="6"/>
      <c r="H535" s="8"/>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row>
    <row r="536" spans="1:39" ht="16.5" customHeight="1" x14ac:dyDescent="0.3">
      <c r="A536" s="7"/>
      <c r="B536" s="7"/>
      <c r="C536" s="7"/>
      <c r="D536" s="7"/>
      <c r="E536" s="7"/>
      <c r="F536" s="7"/>
      <c r="G536" s="6"/>
      <c r="H536" s="8"/>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row>
    <row r="537" spans="1:39" ht="16.5" customHeight="1" x14ac:dyDescent="0.3">
      <c r="A537" s="7"/>
      <c r="B537" s="7"/>
      <c r="C537" s="7"/>
      <c r="D537" s="7"/>
      <c r="E537" s="7"/>
      <c r="F537" s="7"/>
      <c r="G537" s="6"/>
      <c r="H537" s="8"/>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row>
    <row r="538" spans="1:39" ht="16.5" customHeight="1" x14ac:dyDescent="0.3">
      <c r="A538" s="7"/>
      <c r="B538" s="7"/>
      <c r="C538" s="7"/>
      <c r="D538" s="7"/>
      <c r="E538" s="7"/>
      <c r="F538" s="7"/>
      <c r="G538" s="6"/>
      <c r="H538" s="8"/>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row>
    <row r="539" spans="1:39" ht="16.5" customHeight="1" x14ac:dyDescent="0.3">
      <c r="A539" s="7"/>
      <c r="B539" s="7"/>
      <c r="C539" s="7"/>
      <c r="D539" s="7"/>
      <c r="E539" s="7"/>
      <c r="F539" s="7"/>
      <c r="G539" s="6"/>
      <c r="H539" s="8"/>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row>
    <row r="540" spans="1:39" ht="16.5" customHeight="1" x14ac:dyDescent="0.3">
      <c r="A540" s="7"/>
      <c r="B540" s="7"/>
      <c r="C540" s="7"/>
      <c r="D540" s="7"/>
      <c r="E540" s="7"/>
      <c r="F540" s="7"/>
      <c r="G540" s="6"/>
      <c r="H540" s="8"/>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row>
    <row r="541" spans="1:39" ht="16.5" customHeight="1" x14ac:dyDescent="0.3">
      <c r="A541" s="7"/>
      <c r="B541" s="7"/>
      <c r="C541" s="7"/>
      <c r="D541" s="7"/>
      <c r="E541" s="7"/>
      <c r="F541" s="7"/>
      <c r="G541" s="6"/>
      <c r="H541" s="8"/>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row>
    <row r="542" spans="1:39" ht="16.5" customHeight="1" x14ac:dyDescent="0.3">
      <c r="A542" s="7"/>
      <c r="B542" s="7"/>
      <c r="C542" s="7"/>
      <c r="D542" s="7"/>
      <c r="E542" s="7"/>
      <c r="F542" s="7"/>
      <c r="G542" s="6"/>
      <c r="H542" s="8"/>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row>
    <row r="543" spans="1:39" ht="16.5" customHeight="1" x14ac:dyDescent="0.3">
      <c r="A543" s="7"/>
      <c r="B543" s="7"/>
      <c r="C543" s="7"/>
      <c r="D543" s="7"/>
      <c r="E543" s="7"/>
      <c r="F543" s="7"/>
      <c r="G543" s="6"/>
      <c r="H543" s="8"/>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row>
    <row r="544" spans="1:39" ht="16.5" customHeight="1" x14ac:dyDescent="0.3">
      <c r="A544" s="7"/>
      <c r="B544" s="7"/>
      <c r="C544" s="7"/>
      <c r="D544" s="7"/>
      <c r="E544" s="7"/>
      <c r="F544" s="7"/>
      <c r="G544" s="6"/>
      <c r="H544" s="8"/>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row>
    <row r="545" spans="1:39" ht="16.5" customHeight="1" x14ac:dyDescent="0.3">
      <c r="A545" s="7"/>
      <c r="B545" s="7"/>
      <c r="C545" s="7"/>
      <c r="D545" s="7"/>
      <c r="E545" s="7"/>
      <c r="F545" s="7"/>
      <c r="G545" s="6"/>
      <c r="H545" s="8"/>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row>
    <row r="546" spans="1:39" ht="16.5" customHeight="1" x14ac:dyDescent="0.3">
      <c r="A546" s="7"/>
      <c r="B546" s="7"/>
      <c r="C546" s="7"/>
      <c r="D546" s="7"/>
      <c r="E546" s="7"/>
      <c r="F546" s="7"/>
      <c r="G546" s="6"/>
      <c r="H546" s="8"/>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row>
    <row r="547" spans="1:39" ht="16.5" customHeight="1" x14ac:dyDescent="0.3">
      <c r="A547" s="7"/>
      <c r="B547" s="7"/>
      <c r="C547" s="7"/>
      <c r="D547" s="7"/>
      <c r="E547" s="7"/>
      <c r="F547" s="7"/>
      <c r="G547" s="6"/>
      <c r="H547" s="8"/>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row>
    <row r="548" spans="1:39" ht="16.5" customHeight="1" x14ac:dyDescent="0.3">
      <c r="A548" s="7"/>
      <c r="B548" s="7"/>
      <c r="C548" s="7"/>
      <c r="D548" s="7"/>
      <c r="E548" s="7"/>
      <c r="F548" s="7"/>
      <c r="G548" s="6"/>
      <c r="H548" s="8"/>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row>
    <row r="549" spans="1:39" ht="16.5" customHeight="1" x14ac:dyDescent="0.3">
      <c r="A549" s="7"/>
      <c r="B549" s="7"/>
      <c r="C549" s="7"/>
      <c r="D549" s="7"/>
      <c r="E549" s="7"/>
      <c r="F549" s="7"/>
      <c r="G549" s="6"/>
      <c r="H549" s="8"/>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row>
    <row r="550" spans="1:39" ht="16.5" customHeight="1" x14ac:dyDescent="0.3">
      <c r="A550" s="7"/>
      <c r="B550" s="7"/>
      <c r="C550" s="7"/>
      <c r="D550" s="7"/>
      <c r="E550" s="7"/>
      <c r="F550" s="7"/>
      <c r="G550" s="6"/>
      <c r="H550" s="8"/>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row>
    <row r="551" spans="1:39" ht="16.5" customHeight="1" x14ac:dyDescent="0.3">
      <c r="A551" s="7"/>
      <c r="B551" s="7"/>
      <c r="C551" s="7"/>
      <c r="D551" s="7"/>
      <c r="E551" s="7"/>
      <c r="F551" s="7"/>
      <c r="G551" s="6"/>
      <c r="H551" s="8"/>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row>
    <row r="552" spans="1:39" ht="16.5" customHeight="1" x14ac:dyDescent="0.3">
      <c r="A552" s="7"/>
      <c r="B552" s="7"/>
      <c r="C552" s="7"/>
      <c r="D552" s="7"/>
      <c r="E552" s="7"/>
      <c r="F552" s="7"/>
      <c r="G552" s="6"/>
      <c r="H552" s="8"/>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row>
    <row r="553" spans="1:39" ht="16.5" customHeight="1" x14ac:dyDescent="0.3">
      <c r="A553" s="7"/>
      <c r="B553" s="7"/>
      <c r="C553" s="7"/>
      <c r="D553" s="7"/>
      <c r="E553" s="7"/>
      <c r="F553" s="7"/>
      <c r="G553" s="6"/>
      <c r="H553" s="8"/>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row>
    <row r="554" spans="1:39" ht="16.5" customHeight="1" x14ac:dyDescent="0.3">
      <c r="A554" s="7"/>
      <c r="B554" s="7"/>
      <c r="C554" s="7"/>
      <c r="D554" s="7"/>
      <c r="E554" s="7"/>
      <c r="F554" s="7"/>
      <c r="G554" s="6"/>
      <c r="H554" s="8"/>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row>
    <row r="555" spans="1:39" ht="16.5" customHeight="1" x14ac:dyDescent="0.3">
      <c r="A555" s="7"/>
      <c r="B555" s="7"/>
      <c r="C555" s="7"/>
      <c r="D555" s="7"/>
      <c r="E555" s="7"/>
      <c r="F555" s="7"/>
      <c r="G555" s="6"/>
      <c r="H555" s="8"/>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row>
    <row r="556" spans="1:39" ht="16.5" customHeight="1" x14ac:dyDescent="0.3">
      <c r="A556" s="7"/>
      <c r="B556" s="7"/>
      <c r="C556" s="7"/>
      <c r="D556" s="7"/>
      <c r="E556" s="7"/>
      <c r="F556" s="7"/>
      <c r="G556" s="6"/>
      <c r="H556" s="8"/>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row>
    <row r="557" spans="1:39" ht="16.5" customHeight="1" x14ac:dyDescent="0.3">
      <c r="A557" s="7"/>
      <c r="B557" s="7"/>
      <c r="C557" s="7"/>
      <c r="D557" s="7"/>
      <c r="E557" s="7"/>
      <c r="F557" s="7"/>
      <c r="G557" s="6"/>
      <c r="H557" s="8"/>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row>
    <row r="558" spans="1:39" ht="16.5" customHeight="1" x14ac:dyDescent="0.3">
      <c r="A558" s="7"/>
      <c r="B558" s="7"/>
      <c r="C558" s="7"/>
      <c r="D558" s="7"/>
      <c r="E558" s="7"/>
      <c r="F558" s="7"/>
      <c r="G558" s="6"/>
      <c r="H558" s="8"/>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row>
    <row r="559" spans="1:39" ht="16.5" customHeight="1" x14ac:dyDescent="0.3">
      <c r="A559" s="7"/>
      <c r="B559" s="7"/>
      <c r="C559" s="7"/>
      <c r="D559" s="7"/>
      <c r="E559" s="7"/>
      <c r="F559" s="7"/>
      <c r="G559" s="6"/>
      <c r="H559" s="8"/>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row>
    <row r="560" spans="1:39" ht="16.5" customHeight="1" x14ac:dyDescent="0.3">
      <c r="A560" s="7"/>
      <c r="B560" s="7"/>
      <c r="C560" s="7"/>
      <c r="D560" s="7"/>
      <c r="E560" s="7"/>
      <c r="F560" s="7"/>
      <c r="G560" s="6"/>
      <c r="H560" s="8"/>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row>
    <row r="561" spans="1:39" ht="16.5" customHeight="1" x14ac:dyDescent="0.3">
      <c r="A561" s="7"/>
      <c r="B561" s="7"/>
      <c r="C561" s="7"/>
      <c r="D561" s="7"/>
      <c r="E561" s="7"/>
      <c r="F561" s="7"/>
      <c r="G561" s="6"/>
      <c r="H561" s="8"/>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row>
    <row r="562" spans="1:39" ht="16.5" customHeight="1" x14ac:dyDescent="0.3">
      <c r="A562" s="7"/>
      <c r="B562" s="7"/>
      <c r="C562" s="7"/>
      <c r="D562" s="7"/>
      <c r="E562" s="7"/>
      <c r="F562" s="7"/>
      <c r="G562" s="6"/>
      <c r="H562" s="8"/>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row>
    <row r="563" spans="1:39" ht="16.5" customHeight="1" x14ac:dyDescent="0.3">
      <c r="A563" s="7"/>
      <c r="B563" s="7"/>
      <c r="C563" s="7"/>
      <c r="D563" s="7"/>
      <c r="E563" s="7"/>
      <c r="F563" s="7"/>
      <c r="G563" s="6"/>
      <c r="H563" s="8"/>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row>
    <row r="564" spans="1:39" ht="16.5" customHeight="1" x14ac:dyDescent="0.3">
      <c r="A564" s="7"/>
      <c r="B564" s="7"/>
      <c r="C564" s="7"/>
      <c r="D564" s="7"/>
      <c r="E564" s="7"/>
      <c r="F564" s="7"/>
      <c r="G564" s="6"/>
      <c r="H564" s="8"/>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row>
    <row r="565" spans="1:39" ht="16.5" customHeight="1" x14ac:dyDescent="0.3">
      <c r="A565" s="7"/>
      <c r="B565" s="7"/>
      <c r="C565" s="7"/>
      <c r="D565" s="7"/>
      <c r="E565" s="7"/>
      <c r="F565" s="7"/>
      <c r="G565" s="6"/>
      <c r="H565" s="8"/>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row>
    <row r="566" spans="1:39" ht="16.5" customHeight="1" x14ac:dyDescent="0.3">
      <c r="A566" s="7"/>
      <c r="B566" s="7"/>
      <c r="C566" s="7"/>
      <c r="D566" s="7"/>
      <c r="E566" s="7"/>
      <c r="F566" s="7"/>
      <c r="G566" s="6"/>
      <c r="H566" s="8"/>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row>
    <row r="567" spans="1:39" ht="16.5" customHeight="1" x14ac:dyDescent="0.3">
      <c r="A567" s="7"/>
      <c r="B567" s="7"/>
      <c r="C567" s="7"/>
      <c r="D567" s="7"/>
      <c r="E567" s="7"/>
      <c r="F567" s="7"/>
      <c r="G567" s="6"/>
      <c r="H567" s="8"/>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row>
    <row r="568" spans="1:39" ht="16.5" customHeight="1" x14ac:dyDescent="0.3">
      <c r="A568" s="7"/>
      <c r="B568" s="7"/>
      <c r="C568" s="7"/>
      <c r="D568" s="7"/>
      <c r="E568" s="7"/>
      <c r="F568" s="7"/>
      <c r="G568" s="6"/>
      <c r="H568" s="8"/>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row>
    <row r="569" spans="1:39" ht="16.5" customHeight="1" x14ac:dyDescent="0.3">
      <c r="A569" s="7"/>
      <c r="B569" s="7"/>
      <c r="C569" s="7"/>
      <c r="D569" s="7"/>
      <c r="E569" s="7"/>
      <c r="F569" s="7"/>
      <c r="G569" s="6"/>
      <c r="H569" s="8"/>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row>
    <row r="570" spans="1:39" ht="16.5" customHeight="1" x14ac:dyDescent="0.3">
      <c r="A570" s="7"/>
      <c r="B570" s="7"/>
      <c r="C570" s="7"/>
      <c r="D570" s="7"/>
      <c r="E570" s="7"/>
      <c r="F570" s="7"/>
      <c r="G570" s="6"/>
      <c r="H570" s="8"/>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row>
    <row r="571" spans="1:39" ht="16.5" customHeight="1" x14ac:dyDescent="0.3">
      <c r="A571" s="7"/>
      <c r="B571" s="7"/>
      <c r="C571" s="7"/>
      <c r="D571" s="7"/>
      <c r="E571" s="7"/>
      <c r="F571" s="7"/>
      <c r="G571" s="6"/>
      <c r="H571" s="8"/>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row>
    <row r="572" spans="1:39" ht="16.5" customHeight="1" x14ac:dyDescent="0.3">
      <c r="A572" s="7"/>
      <c r="B572" s="7"/>
      <c r="C572" s="7"/>
      <c r="D572" s="7"/>
      <c r="E572" s="7"/>
      <c r="F572" s="7"/>
      <c r="G572" s="6"/>
      <c r="H572" s="8"/>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row>
    <row r="573" spans="1:39" ht="16.5" customHeight="1" x14ac:dyDescent="0.3">
      <c r="A573" s="7"/>
      <c r="B573" s="7"/>
      <c r="C573" s="7"/>
      <c r="D573" s="7"/>
      <c r="E573" s="7"/>
      <c r="F573" s="7"/>
      <c r="G573" s="6"/>
      <c r="H573" s="8"/>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row>
    <row r="574" spans="1:39" ht="16.5" customHeight="1" x14ac:dyDescent="0.3">
      <c r="A574" s="7"/>
      <c r="B574" s="7"/>
      <c r="C574" s="7"/>
      <c r="D574" s="7"/>
      <c r="E574" s="7"/>
      <c r="F574" s="7"/>
      <c r="G574" s="6"/>
      <c r="H574" s="8"/>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row>
    <row r="575" spans="1:39" ht="16.5" customHeight="1" x14ac:dyDescent="0.3">
      <c r="A575" s="7"/>
      <c r="B575" s="7"/>
      <c r="C575" s="7"/>
      <c r="D575" s="7"/>
      <c r="E575" s="7"/>
      <c r="F575" s="7"/>
      <c r="G575" s="6"/>
      <c r="H575" s="8"/>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row>
    <row r="576" spans="1:39" ht="16.5" customHeight="1" x14ac:dyDescent="0.3">
      <c r="A576" s="7"/>
      <c r="B576" s="7"/>
      <c r="C576" s="7"/>
      <c r="D576" s="7"/>
      <c r="E576" s="7"/>
      <c r="F576" s="7"/>
      <c r="G576" s="6"/>
      <c r="H576" s="8"/>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row>
    <row r="577" spans="1:39" ht="16.5" customHeight="1" x14ac:dyDescent="0.3">
      <c r="A577" s="7"/>
      <c r="B577" s="7"/>
      <c r="C577" s="7"/>
      <c r="D577" s="7"/>
      <c r="E577" s="7"/>
      <c r="F577" s="7"/>
      <c r="G577" s="6"/>
      <c r="H577" s="8"/>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row>
    <row r="578" spans="1:39" ht="16.5" customHeight="1" x14ac:dyDescent="0.3">
      <c r="A578" s="7"/>
      <c r="B578" s="7"/>
      <c r="C578" s="7"/>
      <c r="D578" s="7"/>
      <c r="E578" s="7"/>
      <c r="F578" s="7"/>
      <c r="G578" s="6"/>
      <c r="H578" s="8"/>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row>
    <row r="579" spans="1:39" ht="16.5" customHeight="1" x14ac:dyDescent="0.3">
      <c r="A579" s="7"/>
      <c r="B579" s="7"/>
      <c r="C579" s="7"/>
      <c r="D579" s="7"/>
      <c r="E579" s="7"/>
      <c r="F579" s="7"/>
      <c r="G579" s="6"/>
      <c r="H579" s="8"/>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row>
    <row r="580" spans="1:39" ht="16.5" customHeight="1" x14ac:dyDescent="0.3">
      <c r="A580" s="7"/>
      <c r="B580" s="7"/>
      <c r="C580" s="7"/>
      <c r="D580" s="7"/>
      <c r="E580" s="7"/>
      <c r="F580" s="7"/>
      <c r="G580" s="6"/>
      <c r="H580" s="8"/>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row>
    <row r="581" spans="1:39" ht="16.5" customHeight="1" x14ac:dyDescent="0.3">
      <c r="A581" s="7"/>
      <c r="B581" s="7"/>
      <c r="C581" s="7"/>
      <c r="D581" s="7"/>
      <c r="E581" s="7"/>
      <c r="F581" s="7"/>
      <c r="G581" s="6"/>
      <c r="H581" s="8"/>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row>
    <row r="582" spans="1:39" ht="16.5" customHeight="1" x14ac:dyDescent="0.3">
      <c r="A582" s="7"/>
      <c r="B582" s="7"/>
      <c r="C582" s="7"/>
      <c r="D582" s="7"/>
      <c r="E582" s="7"/>
      <c r="F582" s="7"/>
      <c r="G582" s="6"/>
      <c r="H582" s="8"/>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row>
    <row r="583" spans="1:39" ht="16.5" customHeight="1" x14ac:dyDescent="0.3">
      <c r="A583" s="7"/>
      <c r="B583" s="7"/>
      <c r="C583" s="7"/>
      <c r="D583" s="7"/>
      <c r="E583" s="7"/>
      <c r="F583" s="7"/>
      <c r="G583" s="6"/>
      <c r="H583" s="8"/>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row>
    <row r="584" spans="1:39" ht="16.5" customHeight="1" x14ac:dyDescent="0.3">
      <c r="A584" s="7"/>
      <c r="B584" s="7"/>
      <c r="C584" s="7"/>
      <c r="D584" s="7"/>
      <c r="E584" s="7"/>
      <c r="F584" s="7"/>
      <c r="G584" s="6"/>
      <c r="H584" s="8"/>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row>
    <row r="585" spans="1:39" ht="16.5" customHeight="1" x14ac:dyDescent="0.3">
      <c r="A585" s="7"/>
      <c r="B585" s="7"/>
      <c r="C585" s="7"/>
      <c r="D585" s="7"/>
      <c r="E585" s="7"/>
      <c r="F585" s="7"/>
      <c r="G585" s="6"/>
      <c r="H585" s="8"/>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row>
    <row r="586" spans="1:39" ht="16.5" customHeight="1" x14ac:dyDescent="0.3">
      <c r="A586" s="7"/>
      <c r="B586" s="7"/>
      <c r="C586" s="7"/>
      <c r="D586" s="7"/>
      <c r="E586" s="7"/>
      <c r="F586" s="7"/>
      <c r="G586" s="6"/>
      <c r="H586" s="8"/>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row>
    <row r="587" spans="1:39" ht="16.5" customHeight="1" x14ac:dyDescent="0.3">
      <c r="A587" s="7"/>
      <c r="B587" s="7"/>
      <c r="C587" s="7"/>
      <c r="D587" s="7"/>
      <c r="E587" s="7"/>
      <c r="F587" s="7"/>
      <c r="G587" s="6"/>
      <c r="H587" s="8"/>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row>
    <row r="588" spans="1:39" ht="16.5" customHeight="1" x14ac:dyDescent="0.3">
      <c r="A588" s="7"/>
      <c r="B588" s="7"/>
      <c r="C588" s="7"/>
      <c r="D588" s="7"/>
      <c r="E588" s="7"/>
      <c r="F588" s="7"/>
      <c r="G588" s="6"/>
      <c r="H588" s="8"/>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row>
    <row r="589" spans="1:39" ht="16.5" customHeight="1" x14ac:dyDescent="0.3">
      <c r="A589" s="7"/>
      <c r="B589" s="7"/>
      <c r="C589" s="7"/>
      <c r="D589" s="7"/>
      <c r="E589" s="7"/>
      <c r="F589" s="7"/>
      <c r="G589" s="6"/>
      <c r="H589" s="8"/>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row>
    <row r="590" spans="1:39" ht="16.5" customHeight="1" x14ac:dyDescent="0.3">
      <c r="A590" s="7"/>
      <c r="B590" s="7"/>
      <c r="C590" s="7"/>
      <c r="D590" s="7"/>
      <c r="E590" s="7"/>
      <c r="F590" s="7"/>
      <c r="G590" s="6"/>
      <c r="H590" s="8"/>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row>
    <row r="591" spans="1:39" ht="16.5" customHeight="1" x14ac:dyDescent="0.3">
      <c r="A591" s="7"/>
      <c r="B591" s="7"/>
      <c r="C591" s="7"/>
      <c r="D591" s="7"/>
      <c r="E591" s="7"/>
      <c r="F591" s="7"/>
      <c r="G591" s="6"/>
      <c r="H591" s="8"/>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row>
    <row r="592" spans="1:39" ht="16.5" customHeight="1" x14ac:dyDescent="0.3">
      <c r="A592" s="7"/>
      <c r="B592" s="7"/>
      <c r="C592" s="7"/>
      <c r="D592" s="7"/>
      <c r="E592" s="7"/>
      <c r="F592" s="7"/>
      <c r="G592" s="6"/>
      <c r="H592" s="8"/>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row>
    <row r="593" spans="1:39" ht="16.5" customHeight="1" x14ac:dyDescent="0.3">
      <c r="A593" s="7"/>
      <c r="B593" s="7"/>
      <c r="C593" s="7"/>
      <c r="D593" s="7"/>
      <c r="E593" s="7"/>
      <c r="F593" s="7"/>
      <c r="G593" s="6"/>
      <c r="H593" s="8"/>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row>
    <row r="594" spans="1:39" ht="16.5" customHeight="1" x14ac:dyDescent="0.3">
      <c r="A594" s="7"/>
      <c r="B594" s="7"/>
      <c r="C594" s="7"/>
      <c r="D594" s="7"/>
      <c r="E594" s="7"/>
      <c r="F594" s="7"/>
      <c r="G594" s="6"/>
      <c r="H594" s="8"/>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row>
    <row r="595" spans="1:39" ht="16.5" customHeight="1" x14ac:dyDescent="0.3">
      <c r="A595" s="7"/>
      <c r="B595" s="7"/>
      <c r="C595" s="7"/>
      <c r="D595" s="7"/>
      <c r="E595" s="7"/>
      <c r="F595" s="7"/>
      <c r="G595" s="6"/>
      <c r="H595" s="8"/>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row>
    <row r="596" spans="1:39" ht="16.5" customHeight="1" x14ac:dyDescent="0.3">
      <c r="A596" s="7"/>
      <c r="B596" s="7"/>
      <c r="C596" s="7"/>
      <c r="D596" s="7"/>
      <c r="E596" s="7"/>
      <c r="F596" s="7"/>
      <c r="G596" s="6"/>
      <c r="H596" s="8"/>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row>
    <row r="597" spans="1:39" ht="16.5" customHeight="1" x14ac:dyDescent="0.3">
      <c r="A597" s="7"/>
      <c r="B597" s="7"/>
      <c r="C597" s="7"/>
      <c r="D597" s="7"/>
      <c r="E597" s="7"/>
      <c r="F597" s="7"/>
      <c r="G597" s="6"/>
      <c r="H597" s="8"/>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row>
    <row r="598" spans="1:39" ht="16.5" customHeight="1" x14ac:dyDescent="0.3">
      <c r="A598" s="7"/>
      <c r="B598" s="7"/>
      <c r="C598" s="7"/>
      <c r="D598" s="7"/>
      <c r="E598" s="7"/>
      <c r="F598" s="7"/>
      <c r="G598" s="6"/>
      <c r="H598" s="8"/>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row>
    <row r="599" spans="1:39" ht="16.5" customHeight="1" x14ac:dyDescent="0.3">
      <c r="A599" s="7"/>
      <c r="B599" s="7"/>
      <c r="C599" s="7"/>
      <c r="D599" s="7"/>
      <c r="E599" s="7"/>
      <c r="F599" s="7"/>
      <c r="G599" s="6"/>
      <c r="H599" s="8"/>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row>
    <row r="600" spans="1:39" ht="16.5" customHeight="1" x14ac:dyDescent="0.3">
      <c r="A600" s="7"/>
      <c r="B600" s="7"/>
      <c r="C600" s="7"/>
      <c r="D600" s="7"/>
      <c r="E600" s="7"/>
      <c r="F600" s="7"/>
      <c r="G600" s="6"/>
      <c r="H600" s="8"/>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row>
    <row r="601" spans="1:39" ht="16.5" customHeight="1" x14ac:dyDescent="0.3">
      <c r="A601" s="7"/>
      <c r="B601" s="7"/>
      <c r="C601" s="7"/>
      <c r="D601" s="7"/>
      <c r="E601" s="7"/>
      <c r="F601" s="7"/>
      <c r="G601" s="6"/>
      <c r="H601" s="8"/>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row>
    <row r="602" spans="1:39" ht="16.5" customHeight="1" x14ac:dyDescent="0.3">
      <c r="A602" s="7"/>
      <c r="B602" s="7"/>
      <c r="C602" s="7"/>
      <c r="D602" s="7"/>
      <c r="E602" s="7"/>
      <c r="F602" s="7"/>
      <c r="G602" s="6"/>
      <c r="H602" s="8"/>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row>
    <row r="603" spans="1:39" ht="16.5" customHeight="1" x14ac:dyDescent="0.3">
      <c r="A603" s="7"/>
      <c r="B603" s="7"/>
      <c r="C603" s="7"/>
      <c r="D603" s="7"/>
      <c r="E603" s="7"/>
      <c r="F603" s="7"/>
      <c r="G603" s="6"/>
      <c r="H603" s="8"/>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row>
    <row r="604" spans="1:39" ht="16.5" customHeight="1" x14ac:dyDescent="0.3">
      <c r="A604" s="7"/>
      <c r="B604" s="7"/>
      <c r="C604" s="7"/>
      <c r="D604" s="7"/>
      <c r="E604" s="7"/>
      <c r="F604" s="7"/>
      <c r="G604" s="6"/>
      <c r="H604" s="8"/>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row>
    <row r="605" spans="1:39" ht="16.5" customHeight="1" x14ac:dyDescent="0.3">
      <c r="A605" s="7"/>
      <c r="B605" s="7"/>
      <c r="C605" s="7"/>
      <c r="D605" s="7"/>
      <c r="E605" s="7"/>
      <c r="F605" s="7"/>
      <c r="G605" s="6"/>
      <c r="H605" s="8"/>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row>
    <row r="606" spans="1:39" ht="16.5" customHeight="1" x14ac:dyDescent="0.3">
      <c r="A606" s="7"/>
      <c r="B606" s="7"/>
      <c r="C606" s="7"/>
      <c r="D606" s="7"/>
      <c r="E606" s="7"/>
      <c r="F606" s="7"/>
      <c r="G606" s="6"/>
      <c r="H606" s="8"/>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row>
    <row r="607" spans="1:39" ht="16.5" customHeight="1" x14ac:dyDescent="0.3">
      <c r="A607" s="7"/>
      <c r="B607" s="7"/>
      <c r="C607" s="7"/>
      <c r="D607" s="7"/>
      <c r="E607" s="7"/>
      <c r="F607" s="7"/>
      <c r="G607" s="6"/>
      <c r="H607" s="8"/>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row>
    <row r="608" spans="1:39" ht="16.5" customHeight="1" x14ac:dyDescent="0.3">
      <c r="A608" s="7"/>
      <c r="B608" s="7"/>
      <c r="C608" s="7"/>
      <c r="D608" s="7"/>
      <c r="E608" s="7"/>
      <c r="F608" s="7"/>
      <c r="G608" s="6"/>
      <c r="H608" s="8"/>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row>
    <row r="609" spans="1:39" ht="16.5" customHeight="1" x14ac:dyDescent="0.3">
      <c r="A609" s="7"/>
      <c r="B609" s="7"/>
      <c r="C609" s="7"/>
      <c r="D609" s="7"/>
      <c r="E609" s="7"/>
      <c r="F609" s="7"/>
      <c r="G609" s="6"/>
      <c r="H609" s="8"/>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row>
    <row r="610" spans="1:39" ht="16.5" customHeight="1" x14ac:dyDescent="0.3">
      <c r="A610" s="7"/>
      <c r="B610" s="7"/>
      <c r="C610" s="7"/>
      <c r="D610" s="7"/>
      <c r="E610" s="7"/>
      <c r="F610" s="7"/>
      <c r="G610" s="6"/>
      <c r="H610" s="8"/>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row>
    <row r="611" spans="1:39" ht="16.5" customHeight="1" x14ac:dyDescent="0.3">
      <c r="A611" s="7"/>
      <c r="B611" s="7"/>
      <c r="C611" s="7"/>
      <c r="D611" s="7"/>
      <c r="E611" s="7"/>
      <c r="F611" s="7"/>
      <c r="G611" s="6"/>
      <c r="H611" s="8"/>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row>
    <row r="612" spans="1:39" ht="16.5" customHeight="1" x14ac:dyDescent="0.3">
      <c r="A612" s="7"/>
      <c r="B612" s="7"/>
      <c r="C612" s="7"/>
      <c r="D612" s="7"/>
      <c r="E612" s="7"/>
      <c r="F612" s="7"/>
      <c r="G612" s="6"/>
      <c r="H612" s="8"/>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row>
    <row r="613" spans="1:39" ht="16.5" customHeight="1" x14ac:dyDescent="0.3">
      <c r="A613" s="7"/>
      <c r="B613" s="7"/>
      <c r="C613" s="7"/>
      <c r="D613" s="7"/>
      <c r="E613" s="7"/>
      <c r="F613" s="7"/>
      <c r="G613" s="6"/>
      <c r="H613" s="8"/>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row>
    <row r="614" spans="1:39" ht="16.5" customHeight="1" x14ac:dyDescent="0.3">
      <c r="A614" s="7"/>
      <c r="B614" s="7"/>
      <c r="C614" s="7"/>
      <c r="D614" s="7"/>
      <c r="E614" s="7"/>
      <c r="F614" s="7"/>
      <c r="G614" s="6"/>
      <c r="H614" s="8"/>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row>
    <row r="615" spans="1:39" ht="16.5" customHeight="1" x14ac:dyDescent="0.3">
      <c r="A615" s="7"/>
      <c r="B615" s="7"/>
      <c r="C615" s="7"/>
      <c r="D615" s="7"/>
      <c r="E615" s="7"/>
      <c r="F615" s="7"/>
      <c r="G615" s="6"/>
      <c r="H615" s="8"/>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row>
    <row r="616" spans="1:39" ht="16.5" customHeight="1" x14ac:dyDescent="0.3">
      <c r="A616" s="7"/>
      <c r="B616" s="7"/>
      <c r="C616" s="7"/>
      <c r="D616" s="7"/>
      <c r="E616" s="7"/>
      <c r="F616" s="7"/>
      <c r="G616" s="6"/>
      <c r="H616" s="8"/>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row>
    <row r="617" spans="1:39" ht="16.5" customHeight="1" x14ac:dyDescent="0.3">
      <c r="A617" s="7"/>
      <c r="B617" s="7"/>
      <c r="C617" s="7"/>
      <c r="D617" s="7"/>
      <c r="E617" s="7"/>
      <c r="F617" s="7"/>
      <c r="G617" s="6"/>
      <c r="H617" s="8"/>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row>
    <row r="618" spans="1:39" ht="16.5" customHeight="1" x14ac:dyDescent="0.3">
      <c r="A618" s="7"/>
      <c r="B618" s="7"/>
      <c r="C618" s="7"/>
      <c r="D618" s="7"/>
      <c r="E618" s="7"/>
      <c r="F618" s="7"/>
      <c r="G618" s="6"/>
      <c r="H618" s="8"/>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row>
    <row r="619" spans="1:39" ht="16.5" customHeight="1" x14ac:dyDescent="0.3">
      <c r="A619" s="7"/>
      <c r="B619" s="7"/>
      <c r="C619" s="7"/>
      <c r="D619" s="7"/>
      <c r="E619" s="7"/>
      <c r="F619" s="7"/>
      <c r="G619" s="6"/>
      <c r="H619" s="8"/>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row>
    <row r="620" spans="1:39" ht="16.5" customHeight="1" x14ac:dyDescent="0.3">
      <c r="A620" s="7"/>
      <c r="B620" s="7"/>
      <c r="C620" s="7"/>
      <c r="D620" s="7"/>
      <c r="E620" s="7"/>
      <c r="F620" s="7"/>
      <c r="G620" s="6"/>
      <c r="H620" s="8"/>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row>
    <row r="621" spans="1:39" ht="16.5" customHeight="1" x14ac:dyDescent="0.3">
      <c r="A621" s="7"/>
      <c r="B621" s="7"/>
      <c r="C621" s="7"/>
      <c r="D621" s="7"/>
      <c r="E621" s="7"/>
      <c r="F621" s="7"/>
      <c r="G621" s="6"/>
      <c r="H621" s="8"/>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row>
    <row r="622" spans="1:39" ht="16.5" customHeight="1" x14ac:dyDescent="0.3">
      <c r="A622" s="7"/>
      <c r="B622" s="7"/>
      <c r="C622" s="7"/>
      <c r="D622" s="7"/>
      <c r="E622" s="7"/>
      <c r="F622" s="7"/>
      <c r="G622" s="6"/>
      <c r="H622" s="8"/>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row>
    <row r="623" spans="1:39" ht="16.5" customHeight="1" x14ac:dyDescent="0.3">
      <c r="A623" s="7"/>
      <c r="B623" s="7"/>
      <c r="C623" s="7"/>
      <c r="D623" s="7"/>
      <c r="E623" s="7"/>
      <c r="F623" s="7"/>
      <c r="G623" s="6"/>
      <c r="H623" s="8"/>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row>
    <row r="624" spans="1:39" ht="16.5" customHeight="1" x14ac:dyDescent="0.3">
      <c r="A624" s="7"/>
      <c r="B624" s="7"/>
      <c r="C624" s="7"/>
      <c r="D624" s="7"/>
      <c r="E624" s="7"/>
      <c r="F624" s="7"/>
      <c r="G624" s="6"/>
      <c r="H624" s="8"/>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row>
    <row r="625" spans="1:39" ht="16.5" customHeight="1" x14ac:dyDescent="0.3">
      <c r="A625" s="7"/>
      <c r="B625" s="7"/>
      <c r="C625" s="7"/>
      <c r="D625" s="7"/>
      <c r="E625" s="7"/>
      <c r="F625" s="7"/>
      <c r="G625" s="6"/>
      <c r="H625" s="8"/>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row>
    <row r="626" spans="1:39" ht="16.5" customHeight="1" x14ac:dyDescent="0.3">
      <c r="A626" s="7"/>
      <c r="B626" s="7"/>
      <c r="C626" s="7"/>
      <c r="D626" s="7"/>
      <c r="E626" s="7"/>
      <c r="F626" s="7"/>
      <c r="G626" s="6"/>
      <c r="H626" s="8"/>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row>
    <row r="627" spans="1:39" ht="16.5" customHeight="1" x14ac:dyDescent="0.3">
      <c r="A627" s="7"/>
      <c r="B627" s="7"/>
      <c r="C627" s="7"/>
      <c r="D627" s="7"/>
      <c r="E627" s="7"/>
      <c r="F627" s="7"/>
      <c r="G627" s="6"/>
      <c r="H627" s="8"/>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row>
    <row r="628" spans="1:39" ht="16.5" customHeight="1" x14ac:dyDescent="0.3">
      <c r="A628" s="7"/>
      <c r="B628" s="7"/>
      <c r="C628" s="7"/>
      <c r="D628" s="7"/>
      <c r="E628" s="7"/>
      <c r="F628" s="7"/>
      <c r="G628" s="6"/>
      <c r="H628" s="8"/>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row>
    <row r="629" spans="1:39" ht="16.5" customHeight="1" x14ac:dyDescent="0.3">
      <c r="A629" s="7"/>
      <c r="B629" s="7"/>
      <c r="C629" s="7"/>
      <c r="D629" s="7"/>
      <c r="E629" s="7"/>
      <c r="F629" s="7"/>
      <c r="G629" s="6"/>
      <c r="H629" s="8"/>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row>
    <row r="630" spans="1:39" ht="16.5" customHeight="1" x14ac:dyDescent="0.3">
      <c r="A630" s="7"/>
      <c r="B630" s="7"/>
      <c r="C630" s="7"/>
      <c r="D630" s="7"/>
      <c r="E630" s="7"/>
      <c r="F630" s="7"/>
      <c r="G630" s="6"/>
      <c r="H630" s="8"/>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row>
    <row r="631" spans="1:39" ht="16.5" customHeight="1" x14ac:dyDescent="0.3">
      <c r="A631" s="7"/>
      <c r="B631" s="7"/>
      <c r="C631" s="7"/>
      <c r="D631" s="7"/>
      <c r="E631" s="7"/>
      <c r="F631" s="7"/>
      <c r="G631" s="6"/>
      <c r="H631" s="8"/>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row>
    <row r="632" spans="1:39" ht="16.5" customHeight="1" x14ac:dyDescent="0.3">
      <c r="A632" s="7"/>
      <c r="B632" s="7"/>
      <c r="C632" s="7"/>
      <c r="D632" s="7"/>
      <c r="E632" s="7"/>
      <c r="F632" s="7"/>
      <c r="G632" s="6"/>
      <c r="H632" s="8"/>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row>
    <row r="633" spans="1:39" ht="16.5" customHeight="1" x14ac:dyDescent="0.3">
      <c r="A633" s="7"/>
      <c r="B633" s="7"/>
      <c r="C633" s="7"/>
      <c r="D633" s="7"/>
      <c r="E633" s="7"/>
      <c r="F633" s="7"/>
      <c r="G633" s="6"/>
      <c r="H633" s="8"/>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row>
    <row r="634" spans="1:39" ht="16.5" customHeight="1" x14ac:dyDescent="0.3">
      <c r="A634" s="7"/>
      <c r="B634" s="7"/>
      <c r="C634" s="7"/>
      <c r="D634" s="7"/>
      <c r="E634" s="7"/>
      <c r="F634" s="7"/>
      <c r="G634" s="6"/>
      <c r="H634" s="8"/>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row>
    <row r="635" spans="1:39" ht="16.5" customHeight="1" x14ac:dyDescent="0.3">
      <c r="A635" s="7"/>
      <c r="B635" s="7"/>
      <c r="C635" s="7"/>
      <c r="D635" s="7"/>
      <c r="E635" s="7"/>
      <c r="F635" s="7"/>
      <c r="G635" s="6"/>
      <c r="H635" s="8"/>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row>
    <row r="636" spans="1:39" ht="16.5" customHeight="1" x14ac:dyDescent="0.3">
      <c r="A636" s="7"/>
      <c r="B636" s="7"/>
      <c r="C636" s="7"/>
      <c r="D636" s="7"/>
      <c r="E636" s="7"/>
      <c r="F636" s="7"/>
      <c r="G636" s="6"/>
      <c r="H636" s="8"/>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row>
    <row r="637" spans="1:39" ht="16.5" customHeight="1" x14ac:dyDescent="0.3">
      <c r="A637" s="7"/>
      <c r="B637" s="7"/>
      <c r="C637" s="7"/>
      <c r="D637" s="7"/>
      <c r="E637" s="7"/>
      <c r="F637" s="7"/>
      <c r="G637" s="6"/>
      <c r="H637" s="8"/>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row>
    <row r="638" spans="1:39" ht="16.5" customHeight="1" x14ac:dyDescent="0.3">
      <c r="A638" s="7"/>
      <c r="B638" s="7"/>
      <c r="C638" s="7"/>
      <c r="D638" s="7"/>
      <c r="E638" s="7"/>
      <c r="F638" s="7"/>
      <c r="G638" s="6"/>
      <c r="H638" s="8"/>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row>
    <row r="639" spans="1:39" ht="16.5" customHeight="1" x14ac:dyDescent="0.3">
      <c r="A639" s="7"/>
      <c r="B639" s="7"/>
      <c r="C639" s="7"/>
      <c r="D639" s="7"/>
      <c r="E639" s="7"/>
      <c r="F639" s="7"/>
      <c r="G639" s="6"/>
      <c r="H639" s="8"/>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row>
    <row r="640" spans="1:39" ht="16.5" customHeight="1" x14ac:dyDescent="0.3">
      <c r="A640" s="7"/>
      <c r="B640" s="7"/>
      <c r="C640" s="7"/>
      <c r="D640" s="7"/>
      <c r="E640" s="7"/>
      <c r="F640" s="7"/>
      <c r="G640" s="6"/>
      <c r="H640" s="8"/>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row>
    <row r="641" spans="1:39" ht="16.5" customHeight="1" x14ac:dyDescent="0.3">
      <c r="A641" s="7"/>
      <c r="B641" s="7"/>
      <c r="C641" s="7"/>
      <c r="D641" s="7"/>
      <c r="E641" s="7"/>
      <c r="F641" s="7"/>
      <c r="G641" s="6"/>
      <c r="H641" s="8"/>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row>
    <row r="642" spans="1:39" ht="16.5" customHeight="1" x14ac:dyDescent="0.3">
      <c r="A642" s="7"/>
      <c r="B642" s="7"/>
      <c r="C642" s="7"/>
      <c r="D642" s="7"/>
      <c r="E642" s="7"/>
      <c r="F642" s="7"/>
      <c r="G642" s="6"/>
      <c r="H642" s="8"/>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row>
    <row r="643" spans="1:39" ht="16.5" customHeight="1" x14ac:dyDescent="0.3">
      <c r="A643" s="7"/>
      <c r="B643" s="7"/>
      <c r="C643" s="7"/>
      <c r="D643" s="7"/>
      <c r="E643" s="7"/>
      <c r="F643" s="7"/>
      <c r="G643" s="6"/>
      <c r="H643" s="8"/>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row>
    <row r="644" spans="1:39" ht="16.5" customHeight="1" x14ac:dyDescent="0.3">
      <c r="A644" s="7"/>
      <c r="B644" s="7"/>
      <c r="C644" s="7"/>
      <c r="D644" s="7"/>
      <c r="E644" s="7"/>
      <c r="F644" s="7"/>
      <c r="G644" s="6"/>
      <c r="H644" s="8"/>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row>
    <row r="645" spans="1:39" ht="16.5" customHeight="1" x14ac:dyDescent="0.3">
      <c r="A645" s="7"/>
      <c r="B645" s="7"/>
      <c r="C645" s="7"/>
      <c r="D645" s="7"/>
      <c r="E645" s="7"/>
      <c r="F645" s="7"/>
      <c r="G645" s="6"/>
      <c r="H645" s="8"/>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row>
    <row r="646" spans="1:39" ht="16.5" customHeight="1" x14ac:dyDescent="0.3">
      <c r="A646" s="7"/>
      <c r="B646" s="7"/>
      <c r="C646" s="7"/>
      <c r="D646" s="7"/>
      <c r="E646" s="7"/>
      <c r="F646" s="7"/>
      <c r="G646" s="6"/>
      <c r="H646" s="8"/>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row>
    <row r="647" spans="1:39" ht="16.5" customHeight="1" x14ac:dyDescent="0.3">
      <c r="A647" s="7"/>
      <c r="B647" s="7"/>
      <c r="C647" s="7"/>
      <c r="D647" s="7"/>
      <c r="E647" s="7"/>
      <c r="F647" s="7"/>
      <c r="G647" s="6"/>
      <c r="H647" s="8"/>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row>
    <row r="648" spans="1:39" ht="16.5" customHeight="1" x14ac:dyDescent="0.3">
      <c r="A648" s="7"/>
      <c r="B648" s="7"/>
      <c r="C648" s="7"/>
      <c r="D648" s="7"/>
      <c r="E648" s="7"/>
      <c r="F648" s="7"/>
      <c r="G648" s="6"/>
      <c r="H648" s="8"/>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row>
    <row r="649" spans="1:39" ht="16.5" customHeight="1" x14ac:dyDescent="0.3">
      <c r="A649" s="7"/>
      <c r="B649" s="7"/>
      <c r="C649" s="7"/>
      <c r="D649" s="7"/>
      <c r="E649" s="7"/>
      <c r="F649" s="7"/>
      <c r="G649" s="6"/>
      <c r="H649" s="8"/>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row>
    <row r="650" spans="1:39" ht="16.5" customHeight="1" x14ac:dyDescent="0.3">
      <c r="A650" s="7"/>
      <c r="B650" s="7"/>
      <c r="C650" s="7"/>
      <c r="D650" s="7"/>
      <c r="E650" s="7"/>
      <c r="F650" s="7"/>
      <c r="G650" s="6"/>
      <c r="H650" s="8"/>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row>
    <row r="651" spans="1:39" ht="16.5" customHeight="1" x14ac:dyDescent="0.3">
      <c r="A651" s="7"/>
      <c r="B651" s="7"/>
      <c r="C651" s="7"/>
      <c r="D651" s="7"/>
      <c r="E651" s="7"/>
      <c r="F651" s="7"/>
      <c r="G651" s="6"/>
      <c r="H651" s="8"/>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row>
    <row r="652" spans="1:39" ht="16.5" customHeight="1" x14ac:dyDescent="0.3">
      <c r="A652" s="7"/>
      <c r="B652" s="7"/>
      <c r="C652" s="7"/>
      <c r="D652" s="7"/>
      <c r="E652" s="7"/>
      <c r="F652" s="7"/>
      <c r="G652" s="6"/>
      <c r="H652" s="8"/>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row>
    <row r="653" spans="1:39" ht="16.5" customHeight="1" x14ac:dyDescent="0.3">
      <c r="A653" s="7"/>
      <c r="B653" s="7"/>
      <c r="C653" s="7"/>
      <c r="D653" s="7"/>
      <c r="E653" s="7"/>
      <c r="F653" s="7"/>
      <c r="G653" s="6"/>
      <c r="H653" s="8"/>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row>
    <row r="654" spans="1:39" ht="16.5" customHeight="1" x14ac:dyDescent="0.3">
      <c r="A654" s="7"/>
      <c r="B654" s="7"/>
      <c r="C654" s="7"/>
      <c r="D654" s="7"/>
      <c r="E654" s="7"/>
      <c r="F654" s="7"/>
      <c r="G654" s="6"/>
      <c r="H654" s="8"/>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row>
    <row r="655" spans="1:39" ht="16.5" customHeight="1" x14ac:dyDescent="0.3">
      <c r="A655" s="7"/>
      <c r="B655" s="7"/>
      <c r="C655" s="7"/>
      <c r="D655" s="7"/>
      <c r="E655" s="7"/>
      <c r="F655" s="7"/>
      <c r="G655" s="6"/>
      <c r="H655" s="8"/>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row>
    <row r="656" spans="1:39" ht="16.5" customHeight="1" x14ac:dyDescent="0.3">
      <c r="A656" s="7"/>
      <c r="B656" s="7"/>
      <c r="C656" s="7"/>
      <c r="D656" s="7"/>
      <c r="E656" s="7"/>
      <c r="F656" s="7"/>
      <c r="G656" s="6"/>
      <c r="H656" s="8"/>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row>
    <row r="657" spans="1:39" ht="16.5" customHeight="1" x14ac:dyDescent="0.3">
      <c r="A657" s="7"/>
      <c r="B657" s="7"/>
      <c r="C657" s="7"/>
      <c r="D657" s="7"/>
      <c r="E657" s="7"/>
      <c r="F657" s="7"/>
      <c r="G657" s="6"/>
      <c r="H657" s="8"/>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row>
    <row r="658" spans="1:39" ht="16.5" customHeight="1" x14ac:dyDescent="0.3">
      <c r="A658" s="7"/>
      <c r="B658" s="7"/>
      <c r="C658" s="7"/>
      <c r="D658" s="7"/>
      <c r="E658" s="7"/>
      <c r="F658" s="7"/>
      <c r="G658" s="6"/>
      <c r="H658" s="8"/>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row>
    <row r="659" spans="1:39" ht="16.5" customHeight="1" x14ac:dyDescent="0.3">
      <c r="A659" s="7"/>
      <c r="B659" s="7"/>
      <c r="C659" s="7"/>
      <c r="D659" s="7"/>
      <c r="E659" s="7"/>
      <c r="F659" s="7"/>
      <c r="G659" s="6"/>
      <c r="H659" s="8"/>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row>
    <row r="660" spans="1:39" ht="16.5" customHeight="1" x14ac:dyDescent="0.3">
      <c r="A660" s="7"/>
      <c r="B660" s="7"/>
      <c r="C660" s="7"/>
      <c r="D660" s="7"/>
      <c r="E660" s="7"/>
      <c r="F660" s="7"/>
      <c r="G660" s="6"/>
      <c r="H660" s="8"/>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row>
    <row r="661" spans="1:39" ht="16.5" customHeight="1" x14ac:dyDescent="0.3">
      <c r="A661" s="7"/>
      <c r="B661" s="7"/>
      <c r="C661" s="7"/>
      <c r="D661" s="7"/>
      <c r="E661" s="7"/>
      <c r="F661" s="7"/>
      <c r="G661" s="6"/>
      <c r="H661" s="8"/>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row>
    <row r="662" spans="1:39" ht="16.5" customHeight="1" x14ac:dyDescent="0.3">
      <c r="A662" s="7"/>
      <c r="B662" s="7"/>
      <c r="C662" s="7"/>
      <c r="D662" s="7"/>
      <c r="E662" s="7"/>
      <c r="F662" s="7"/>
      <c r="G662" s="6"/>
      <c r="H662" s="8"/>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row>
    <row r="663" spans="1:39" ht="16.5" customHeight="1" x14ac:dyDescent="0.3">
      <c r="A663" s="7"/>
      <c r="B663" s="7"/>
      <c r="C663" s="7"/>
      <c r="D663" s="7"/>
      <c r="E663" s="7"/>
      <c r="F663" s="7"/>
      <c r="G663" s="6"/>
      <c r="H663" s="8"/>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row>
    <row r="664" spans="1:39" ht="16.5" customHeight="1" x14ac:dyDescent="0.3">
      <c r="A664" s="7"/>
      <c r="B664" s="7"/>
      <c r="C664" s="7"/>
      <c r="D664" s="7"/>
      <c r="E664" s="7"/>
      <c r="F664" s="7"/>
      <c r="G664" s="6"/>
      <c r="H664" s="8"/>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row>
    <row r="665" spans="1:39" ht="16.5" customHeight="1" x14ac:dyDescent="0.3">
      <c r="A665" s="7"/>
      <c r="B665" s="7"/>
      <c r="C665" s="7"/>
      <c r="D665" s="7"/>
      <c r="E665" s="7"/>
      <c r="F665" s="7"/>
      <c r="G665" s="6"/>
      <c r="H665" s="8"/>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row>
    <row r="666" spans="1:39" ht="16.5" customHeight="1" x14ac:dyDescent="0.3">
      <c r="A666" s="7"/>
      <c r="B666" s="7"/>
      <c r="C666" s="7"/>
      <c r="D666" s="7"/>
      <c r="E666" s="7"/>
      <c r="F666" s="7"/>
      <c r="G666" s="6"/>
      <c r="H666" s="8"/>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row>
    <row r="667" spans="1:39" ht="16.5" customHeight="1" x14ac:dyDescent="0.3">
      <c r="A667" s="7"/>
      <c r="B667" s="7"/>
      <c r="C667" s="7"/>
      <c r="D667" s="7"/>
      <c r="E667" s="7"/>
      <c r="F667" s="7"/>
      <c r="G667" s="6"/>
      <c r="H667" s="8"/>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row>
    <row r="668" spans="1:39" ht="16.5" customHeight="1" x14ac:dyDescent="0.3">
      <c r="A668" s="7"/>
      <c r="B668" s="7"/>
      <c r="C668" s="7"/>
      <c r="D668" s="7"/>
      <c r="E668" s="7"/>
      <c r="F668" s="7"/>
      <c r="G668" s="6"/>
      <c r="H668" s="8"/>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row>
    <row r="669" spans="1:39" ht="16.5" customHeight="1" x14ac:dyDescent="0.3">
      <c r="A669" s="7"/>
      <c r="B669" s="7"/>
      <c r="C669" s="7"/>
      <c r="D669" s="7"/>
      <c r="E669" s="7"/>
      <c r="F669" s="7"/>
      <c r="G669" s="6"/>
      <c r="H669" s="8"/>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row>
    <row r="670" spans="1:39" ht="16.5" customHeight="1" x14ac:dyDescent="0.3">
      <c r="A670" s="7"/>
      <c r="B670" s="7"/>
      <c r="C670" s="7"/>
      <c r="D670" s="7"/>
      <c r="E670" s="7"/>
      <c r="F670" s="7"/>
      <c r="G670" s="6"/>
      <c r="H670" s="8"/>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row>
    <row r="671" spans="1:39" ht="16.5" customHeight="1" x14ac:dyDescent="0.3">
      <c r="A671" s="7"/>
      <c r="B671" s="7"/>
      <c r="C671" s="7"/>
      <c r="D671" s="7"/>
      <c r="E671" s="7"/>
      <c r="F671" s="7"/>
      <c r="G671" s="6"/>
      <c r="H671" s="8"/>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row>
    <row r="672" spans="1:39" ht="16.5" customHeight="1" x14ac:dyDescent="0.3">
      <c r="A672" s="7"/>
      <c r="B672" s="7"/>
      <c r="C672" s="7"/>
      <c r="D672" s="7"/>
      <c r="E672" s="7"/>
      <c r="F672" s="7"/>
      <c r="G672" s="6"/>
      <c r="H672" s="8"/>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row>
    <row r="673" spans="1:39" ht="16.5" customHeight="1" x14ac:dyDescent="0.3">
      <c r="A673" s="7"/>
      <c r="B673" s="7"/>
      <c r="C673" s="7"/>
      <c r="D673" s="7"/>
      <c r="E673" s="7"/>
      <c r="F673" s="7"/>
      <c r="G673" s="6"/>
      <c r="H673" s="8"/>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row>
    <row r="674" spans="1:39" ht="16.5" customHeight="1" x14ac:dyDescent="0.3">
      <c r="A674" s="7"/>
      <c r="B674" s="7"/>
      <c r="C674" s="7"/>
      <c r="D674" s="7"/>
      <c r="E674" s="7"/>
      <c r="F674" s="7"/>
      <c r="G674" s="6"/>
      <c r="H674" s="8"/>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row>
    <row r="675" spans="1:39" ht="16.5" customHeight="1" x14ac:dyDescent="0.3">
      <c r="A675" s="7"/>
      <c r="B675" s="7"/>
      <c r="C675" s="7"/>
      <c r="D675" s="7"/>
      <c r="E675" s="7"/>
      <c r="F675" s="7"/>
      <c r="G675" s="6"/>
      <c r="H675" s="8"/>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row>
    <row r="676" spans="1:39" ht="16.5" customHeight="1" x14ac:dyDescent="0.3">
      <c r="A676" s="7"/>
      <c r="B676" s="7"/>
      <c r="C676" s="7"/>
      <c r="D676" s="7"/>
      <c r="E676" s="7"/>
      <c r="F676" s="7"/>
      <c r="G676" s="6"/>
      <c r="H676" s="8"/>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row>
    <row r="677" spans="1:39" ht="16.5" customHeight="1" x14ac:dyDescent="0.3">
      <c r="A677" s="7"/>
      <c r="B677" s="7"/>
      <c r="C677" s="7"/>
      <c r="D677" s="7"/>
      <c r="E677" s="7"/>
      <c r="F677" s="7"/>
      <c r="G677" s="6"/>
      <c r="H677" s="8"/>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row>
    <row r="678" spans="1:39" ht="16.5" customHeight="1" x14ac:dyDescent="0.3">
      <c r="A678" s="7"/>
      <c r="B678" s="7"/>
      <c r="C678" s="7"/>
      <c r="D678" s="7"/>
      <c r="E678" s="7"/>
      <c r="F678" s="7"/>
      <c r="G678" s="6"/>
      <c r="H678" s="8"/>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row>
    <row r="679" spans="1:39" ht="16.5" customHeight="1" x14ac:dyDescent="0.3">
      <c r="A679" s="7"/>
      <c r="B679" s="7"/>
      <c r="C679" s="7"/>
      <c r="D679" s="7"/>
      <c r="E679" s="7"/>
      <c r="F679" s="7"/>
      <c r="G679" s="6"/>
      <c r="H679" s="8"/>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row>
    <row r="680" spans="1:39" ht="16.5" customHeight="1" x14ac:dyDescent="0.3">
      <c r="A680" s="7"/>
      <c r="B680" s="7"/>
      <c r="C680" s="7"/>
      <c r="D680" s="7"/>
      <c r="E680" s="7"/>
      <c r="F680" s="7"/>
      <c r="G680" s="6"/>
      <c r="H680" s="8"/>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row>
    <row r="681" spans="1:39" ht="16.5" customHeight="1" x14ac:dyDescent="0.3">
      <c r="A681" s="7"/>
      <c r="B681" s="7"/>
      <c r="C681" s="7"/>
      <c r="D681" s="7"/>
      <c r="E681" s="7"/>
      <c r="F681" s="7"/>
      <c r="G681" s="6"/>
      <c r="H681" s="8"/>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row>
    <row r="682" spans="1:39" ht="16.5" customHeight="1" x14ac:dyDescent="0.3">
      <c r="A682" s="7"/>
      <c r="B682" s="7"/>
      <c r="C682" s="7"/>
      <c r="D682" s="7"/>
      <c r="E682" s="7"/>
      <c r="F682" s="7"/>
      <c r="G682" s="6"/>
      <c r="H682" s="8"/>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row>
    <row r="683" spans="1:39" ht="16.5" customHeight="1" x14ac:dyDescent="0.3">
      <c r="A683" s="7"/>
      <c r="B683" s="7"/>
      <c r="C683" s="7"/>
      <c r="D683" s="7"/>
      <c r="E683" s="7"/>
      <c r="F683" s="7"/>
      <c r="G683" s="6"/>
      <c r="H683" s="8"/>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row>
    <row r="684" spans="1:39" ht="16.5" customHeight="1" x14ac:dyDescent="0.3">
      <c r="A684" s="7"/>
      <c r="B684" s="7"/>
      <c r="C684" s="7"/>
      <c r="D684" s="7"/>
      <c r="E684" s="7"/>
      <c r="F684" s="7"/>
      <c r="G684" s="6"/>
      <c r="H684" s="8"/>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row>
    <row r="685" spans="1:39" ht="16.5" customHeight="1" x14ac:dyDescent="0.3">
      <c r="A685" s="7"/>
      <c r="B685" s="7"/>
      <c r="C685" s="7"/>
      <c r="D685" s="7"/>
      <c r="E685" s="7"/>
      <c r="F685" s="7"/>
      <c r="G685" s="6"/>
      <c r="H685" s="8"/>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row>
    <row r="686" spans="1:39" ht="16.5" customHeight="1" x14ac:dyDescent="0.3">
      <c r="A686" s="7"/>
      <c r="B686" s="7"/>
      <c r="C686" s="7"/>
      <c r="D686" s="7"/>
      <c r="E686" s="7"/>
      <c r="F686" s="7"/>
      <c r="G686" s="6"/>
      <c r="H686" s="8"/>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row>
    <row r="687" spans="1:39" ht="16.5" customHeight="1" x14ac:dyDescent="0.3">
      <c r="A687" s="7"/>
      <c r="B687" s="7"/>
      <c r="C687" s="7"/>
      <c r="D687" s="7"/>
      <c r="E687" s="7"/>
      <c r="F687" s="7"/>
      <c r="G687" s="6"/>
      <c r="H687" s="8"/>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row>
    <row r="688" spans="1:39" ht="16.5" customHeight="1" x14ac:dyDescent="0.3">
      <c r="A688" s="7"/>
      <c r="B688" s="7"/>
      <c r="C688" s="7"/>
      <c r="D688" s="7"/>
      <c r="E688" s="7"/>
      <c r="F688" s="7"/>
      <c r="G688" s="6"/>
      <c r="H688" s="8"/>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row>
    <row r="689" spans="1:39" ht="16.5" customHeight="1" x14ac:dyDescent="0.3">
      <c r="A689" s="7"/>
      <c r="B689" s="7"/>
      <c r="C689" s="7"/>
      <c r="D689" s="7"/>
      <c r="E689" s="7"/>
      <c r="F689" s="7"/>
      <c r="G689" s="6"/>
      <c r="H689" s="8"/>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row>
    <row r="690" spans="1:39" ht="16.5" customHeight="1" x14ac:dyDescent="0.3">
      <c r="A690" s="7"/>
      <c r="B690" s="7"/>
      <c r="C690" s="7"/>
      <c r="D690" s="7"/>
      <c r="E690" s="7"/>
      <c r="F690" s="7"/>
      <c r="G690" s="6"/>
      <c r="H690" s="8"/>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row>
    <row r="691" spans="1:39" ht="16.5" customHeight="1" x14ac:dyDescent="0.3">
      <c r="A691" s="7"/>
      <c r="B691" s="7"/>
      <c r="C691" s="7"/>
      <c r="D691" s="7"/>
      <c r="E691" s="7"/>
      <c r="F691" s="7"/>
      <c r="G691" s="6"/>
      <c r="H691" s="8"/>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row>
    <row r="692" spans="1:39" ht="16.5" customHeight="1" x14ac:dyDescent="0.3">
      <c r="A692" s="7"/>
      <c r="B692" s="7"/>
      <c r="C692" s="7"/>
      <c r="D692" s="7"/>
      <c r="E692" s="7"/>
      <c r="F692" s="7"/>
      <c r="G692" s="6"/>
      <c r="H692" s="8"/>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row>
    <row r="693" spans="1:39" ht="16.5" customHeight="1" x14ac:dyDescent="0.3">
      <c r="A693" s="7"/>
      <c r="B693" s="7"/>
      <c r="C693" s="7"/>
      <c r="D693" s="7"/>
      <c r="E693" s="7"/>
      <c r="F693" s="7"/>
      <c r="G693" s="6"/>
      <c r="H693" s="8"/>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row>
    <row r="694" spans="1:39" ht="16.5" customHeight="1" x14ac:dyDescent="0.3">
      <c r="A694" s="7"/>
      <c r="B694" s="7"/>
      <c r="C694" s="7"/>
      <c r="D694" s="7"/>
      <c r="E694" s="7"/>
      <c r="F694" s="7"/>
      <c r="G694" s="6"/>
      <c r="H694" s="8"/>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row>
    <row r="695" spans="1:39" ht="16.5" customHeight="1" x14ac:dyDescent="0.3">
      <c r="A695" s="7"/>
      <c r="B695" s="7"/>
      <c r="C695" s="7"/>
      <c r="D695" s="7"/>
      <c r="E695" s="7"/>
      <c r="F695" s="7"/>
      <c r="G695" s="6"/>
      <c r="H695" s="8"/>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row>
    <row r="696" spans="1:39" ht="16.5" customHeight="1" x14ac:dyDescent="0.3">
      <c r="A696" s="7"/>
      <c r="B696" s="7"/>
      <c r="C696" s="7"/>
      <c r="D696" s="7"/>
      <c r="E696" s="7"/>
      <c r="F696" s="7"/>
      <c r="G696" s="6"/>
      <c r="H696" s="8"/>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row>
    <row r="697" spans="1:39" ht="16.5" customHeight="1" x14ac:dyDescent="0.3">
      <c r="A697" s="7"/>
      <c r="B697" s="7"/>
      <c r="C697" s="7"/>
      <c r="D697" s="7"/>
      <c r="E697" s="7"/>
      <c r="F697" s="7"/>
      <c r="G697" s="6"/>
      <c r="H697" s="8"/>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row>
    <row r="698" spans="1:39" ht="16.5" customHeight="1" x14ac:dyDescent="0.3">
      <c r="A698" s="7"/>
      <c r="B698" s="7"/>
      <c r="C698" s="7"/>
      <c r="D698" s="7"/>
      <c r="E698" s="7"/>
      <c r="F698" s="7"/>
      <c r="G698" s="6"/>
      <c r="H698" s="8"/>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row>
    <row r="699" spans="1:39" ht="16.5" customHeight="1" x14ac:dyDescent="0.3">
      <c r="A699" s="7"/>
      <c r="B699" s="7"/>
      <c r="C699" s="7"/>
      <c r="D699" s="7"/>
      <c r="E699" s="7"/>
      <c r="F699" s="7"/>
      <c r="G699" s="6"/>
      <c r="H699" s="8"/>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row>
    <row r="700" spans="1:39" ht="16.5" customHeight="1" x14ac:dyDescent="0.3">
      <c r="A700" s="7"/>
      <c r="B700" s="7"/>
      <c r="C700" s="7"/>
      <c r="D700" s="7"/>
      <c r="E700" s="7"/>
      <c r="F700" s="7"/>
      <c r="G700" s="6"/>
      <c r="H700" s="8"/>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row>
    <row r="701" spans="1:39" ht="16.5" customHeight="1" x14ac:dyDescent="0.3">
      <c r="A701" s="7"/>
      <c r="B701" s="7"/>
      <c r="C701" s="7"/>
      <c r="D701" s="7"/>
      <c r="E701" s="7"/>
      <c r="F701" s="7"/>
      <c r="G701" s="6"/>
      <c r="H701" s="8"/>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row>
    <row r="702" spans="1:39" ht="16.5" customHeight="1" x14ac:dyDescent="0.3">
      <c r="A702" s="7"/>
      <c r="B702" s="7"/>
      <c r="C702" s="7"/>
      <c r="D702" s="7"/>
      <c r="E702" s="7"/>
      <c r="F702" s="7"/>
      <c r="G702" s="6"/>
      <c r="H702" s="8"/>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row>
    <row r="703" spans="1:39" ht="16.5" customHeight="1" x14ac:dyDescent="0.3">
      <c r="A703" s="7"/>
      <c r="B703" s="7"/>
      <c r="C703" s="7"/>
      <c r="D703" s="7"/>
      <c r="E703" s="7"/>
      <c r="F703" s="7"/>
      <c r="G703" s="6"/>
      <c r="H703" s="8"/>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row>
    <row r="704" spans="1:39" ht="16.5" customHeight="1" x14ac:dyDescent="0.3">
      <c r="A704" s="7"/>
      <c r="B704" s="7"/>
      <c r="C704" s="7"/>
      <c r="D704" s="7"/>
      <c r="E704" s="7"/>
      <c r="F704" s="7"/>
      <c r="G704" s="6"/>
      <c r="H704" s="8"/>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row>
    <row r="705" spans="1:39" ht="16.5" customHeight="1" x14ac:dyDescent="0.3">
      <c r="A705" s="7"/>
      <c r="B705" s="7"/>
      <c r="C705" s="7"/>
      <c r="D705" s="7"/>
      <c r="E705" s="7"/>
      <c r="F705" s="7"/>
      <c r="G705" s="6"/>
      <c r="H705" s="8"/>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row>
    <row r="706" spans="1:39" ht="16.5" customHeight="1" x14ac:dyDescent="0.3">
      <c r="A706" s="7"/>
      <c r="B706" s="7"/>
      <c r="C706" s="7"/>
      <c r="D706" s="7"/>
      <c r="E706" s="7"/>
      <c r="F706" s="7"/>
      <c r="G706" s="6"/>
      <c r="H706" s="8"/>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row>
    <row r="707" spans="1:39" ht="16.5" customHeight="1" x14ac:dyDescent="0.3">
      <c r="A707" s="7"/>
      <c r="B707" s="7"/>
      <c r="C707" s="7"/>
      <c r="D707" s="7"/>
      <c r="E707" s="7"/>
      <c r="F707" s="7"/>
      <c r="G707" s="6"/>
      <c r="H707" s="8"/>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row>
    <row r="708" spans="1:39" ht="16.5" customHeight="1" x14ac:dyDescent="0.3">
      <c r="A708" s="7"/>
      <c r="B708" s="7"/>
      <c r="C708" s="7"/>
      <c r="D708" s="7"/>
      <c r="E708" s="7"/>
      <c r="F708" s="7"/>
      <c r="G708" s="6"/>
      <c r="H708" s="8"/>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row>
    <row r="709" spans="1:39" ht="16.5" customHeight="1" x14ac:dyDescent="0.3">
      <c r="A709" s="7"/>
      <c r="B709" s="7"/>
      <c r="C709" s="7"/>
      <c r="D709" s="7"/>
      <c r="E709" s="7"/>
      <c r="F709" s="7"/>
      <c r="G709" s="6"/>
      <c r="H709" s="8"/>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row>
    <row r="710" spans="1:39" ht="16.5" customHeight="1" x14ac:dyDescent="0.3">
      <c r="A710" s="7"/>
      <c r="B710" s="7"/>
      <c r="C710" s="7"/>
      <c r="D710" s="7"/>
      <c r="E710" s="7"/>
      <c r="F710" s="7"/>
      <c r="G710" s="6"/>
      <c r="H710" s="8"/>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row>
    <row r="711" spans="1:39" ht="16.5" customHeight="1" x14ac:dyDescent="0.3">
      <c r="A711" s="7"/>
      <c r="B711" s="7"/>
      <c r="C711" s="7"/>
      <c r="D711" s="7"/>
      <c r="E711" s="7"/>
      <c r="F711" s="7"/>
      <c r="G711" s="6"/>
      <c r="H711" s="8"/>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row>
    <row r="712" spans="1:39" ht="16.5" customHeight="1" x14ac:dyDescent="0.3">
      <c r="A712" s="7"/>
      <c r="B712" s="7"/>
      <c r="C712" s="7"/>
      <c r="D712" s="7"/>
      <c r="E712" s="7"/>
      <c r="F712" s="7"/>
      <c r="G712" s="6"/>
      <c r="H712" s="8"/>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row>
    <row r="713" spans="1:39" ht="16.5" customHeight="1" x14ac:dyDescent="0.3">
      <c r="A713" s="7"/>
      <c r="B713" s="7"/>
      <c r="C713" s="7"/>
      <c r="D713" s="7"/>
      <c r="E713" s="7"/>
      <c r="F713" s="7"/>
      <c r="G713" s="6"/>
      <c r="H713" s="8"/>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row>
    <row r="714" spans="1:39" ht="16.5" customHeight="1" x14ac:dyDescent="0.3">
      <c r="A714" s="7"/>
      <c r="B714" s="7"/>
      <c r="C714" s="7"/>
      <c r="D714" s="7"/>
      <c r="E714" s="7"/>
      <c r="F714" s="7"/>
      <c r="G714" s="6"/>
      <c r="H714" s="8"/>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row>
    <row r="715" spans="1:39" ht="16.5" customHeight="1" x14ac:dyDescent="0.3">
      <c r="A715" s="7"/>
      <c r="B715" s="7"/>
      <c r="C715" s="7"/>
      <c r="D715" s="7"/>
      <c r="E715" s="7"/>
      <c r="F715" s="7"/>
      <c r="G715" s="6"/>
      <c r="H715" s="8"/>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row>
    <row r="716" spans="1:39" ht="16.5" customHeight="1" x14ac:dyDescent="0.3">
      <c r="A716" s="7"/>
      <c r="B716" s="7"/>
      <c r="C716" s="7"/>
      <c r="D716" s="7"/>
      <c r="E716" s="7"/>
      <c r="F716" s="7"/>
      <c r="G716" s="6"/>
      <c r="H716" s="8"/>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row>
    <row r="717" spans="1:39" ht="16.5" customHeight="1" x14ac:dyDescent="0.3">
      <c r="A717" s="7"/>
      <c r="B717" s="7"/>
      <c r="C717" s="7"/>
      <c r="D717" s="7"/>
      <c r="E717" s="7"/>
      <c r="F717" s="7"/>
      <c r="G717" s="6"/>
      <c r="H717" s="8"/>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row>
    <row r="718" spans="1:39" ht="16.5" customHeight="1" x14ac:dyDescent="0.3">
      <c r="A718" s="7"/>
      <c r="B718" s="7"/>
      <c r="C718" s="7"/>
      <c r="D718" s="7"/>
      <c r="E718" s="7"/>
      <c r="F718" s="7"/>
      <c r="G718" s="6"/>
      <c r="H718" s="8"/>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row>
    <row r="719" spans="1:39" ht="16.5" customHeight="1" x14ac:dyDescent="0.3">
      <c r="A719" s="7"/>
      <c r="B719" s="7"/>
      <c r="C719" s="7"/>
      <c r="D719" s="7"/>
      <c r="E719" s="7"/>
      <c r="F719" s="7"/>
      <c r="G719" s="6"/>
      <c r="H719" s="8"/>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row>
    <row r="720" spans="1:39" ht="16.5" customHeight="1" x14ac:dyDescent="0.3">
      <c r="A720" s="7"/>
      <c r="B720" s="7"/>
      <c r="C720" s="7"/>
      <c r="D720" s="7"/>
      <c r="E720" s="7"/>
      <c r="F720" s="7"/>
      <c r="G720" s="6"/>
      <c r="H720" s="8"/>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row>
    <row r="721" spans="1:39" ht="16.5" customHeight="1" x14ac:dyDescent="0.3">
      <c r="A721" s="7"/>
      <c r="B721" s="7"/>
      <c r="C721" s="7"/>
      <c r="D721" s="7"/>
      <c r="E721" s="7"/>
      <c r="F721" s="7"/>
      <c r="G721" s="6"/>
      <c r="H721" s="8"/>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row>
    <row r="722" spans="1:39" ht="16.5" customHeight="1" x14ac:dyDescent="0.3">
      <c r="A722" s="7"/>
      <c r="B722" s="7"/>
      <c r="C722" s="7"/>
      <c r="D722" s="7"/>
      <c r="E722" s="7"/>
      <c r="F722" s="7"/>
      <c r="G722" s="6"/>
      <c r="H722" s="8"/>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row>
    <row r="723" spans="1:39" ht="16.5" customHeight="1" x14ac:dyDescent="0.3">
      <c r="A723" s="7"/>
      <c r="B723" s="7"/>
      <c r="C723" s="7"/>
      <c r="D723" s="7"/>
      <c r="E723" s="7"/>
      <c r="F723" s="7"/>
      <c r="G723" s="6"/>
      <c r="H723" s="8"/>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row>
    <row r="724" spans="1:39" ht="16.5" customHeight="1" x14ac:dyDescent="0.3">
      <c r="A724" s="7"/>
      <c r="B724" s="7"/>
      <c r="C724" s="7"/>
      <c r="D724" s="7"/>
      <c r="E724" s="7"/>
      <c r="F724" s="7"/>
      <c r="G724" s="6"/>
      <c r="H724" s="8"/>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row>
    <row r="725" spans="1:39" ht="16.5" customHeight="1" x14ac:dyDescent="0.3">
      <c r="A725" s="7"/>
      <c r="B725" s="7"/>
      <c r="C725" s="7"/>
      <c r="D725" s="7"/>
      <c r="E725" s="7"/>
      <c r="F725" s="7"/>
      <c r="G725" s="6"/>
      <c r="H725" s="8"/>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row>
    <row r="726" spans="1:39" ht="16.5" customHeight="1" x14ac:dyDescent="0.3">
      <c r="A726" s="7"/>
      <c r="B726" s="7"/>
      <c r="C726" s="7"/>
      <c r="D726" s="7"/>
      <c r="E726" s="7"/>
      <c r="F726" s="7"/>
      <c r="G726" s="6"/>
      <c r="H726" s="8"/>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row>
    <row r="727" spans="1:39" ht="16.5" customHeight="1" x14ac:dyDescent="0.3">
      <c r="A727" s="7"/>
      <c r="B727" s="7"/>
      <c r="C727" s="7"/>
      <c r="D727" s="7"/>
      <c r="E727" s="7"/>
      <c r="F727" s="7"/>
      <c r="G727" s="6"/>
      <c r="H727" s="8"/>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row>
    <row r="728" spans="1:39" ht="16.5" customHeight="1" x14ac:dyDescent="0.3">
      <c r="A728" s="7"/>
      <c r="B728" s="7"/>
      <c r="C728" s="7"/>
      <c r="D728" s="7"/>
      <c r="E728" s="7"/>
      <c r="F728" s="7"/>
      <c r="G728" s="6"/>
      <c r="H728" s="8"/>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row>
    <row r="729" spans="1:39" ht="16.5" customHeight="1" x14ac:dyDescent="0.3">
      <c r="A729" s="7"/>
      <c r="B729" s="7"/>
      <c r="C729" s="7"/>
      <c r="D729" s="7"/>
      <c r="E729" s="7"/>
      <c r="F729" s="7"/>
      <c r="G729" s="6"/>
      <c r="H729" s="8"/>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row>
    <row r="730" spans="1:39" ht="16.5" customHeight="1" x14ac:dyDescent="0.3">
      <c r="A730" s="7"/>
      <c r="B730" s="7"/>
      <c r="C730" s="7"/>
      <c r="D730" s="7"/>
      <c r="E730" s="7"/>
      <c r="F730" s="7"/>
      <c r="G730" s="6"/>
      <c r="H730" s="8"/>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row>
    <row r="731" spans="1:39" ht="16.5" customHeight="1" x14ac:dyDescent="0.3">
      <c r="A731" s="7"/>
      <c r="B731" s="7"/>
      <c r="C731" s="7"/>
      <c r="D731" s="7"/>
      <c r="E731" s="7"/>
      <c r="F731" s="7"/>
      <c r="G731" s="6"/>
      <c r="H731" s="8"/>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row>
    <row r="732" spans="1:39" ht="16.5" customHeight="1" x14ac:dyDescent="0.3">
      <c r="A732" s="7"/>
      <c r="B732" s="7"/>
      <c r="C732" s="7"/>
      <c r="D732" s="7"/>
      <c r="E732" s="7"/>
      <c r="F732" s="7"/>
      <c r="G732" s="6"/>
      <c r="H732" s="8"/>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row>
    <row r="733" spans="1:39" ht="16.5" customHeight="1" x14ac:dyDescent="0.3">
      <c r="A733" s="7"/>
      <c r="B733" s="7"/>
      <c r="C733" s="7"/>
      <c r="D733" s="7"/>
      <c r="E733" s="7"/>
      <c r="F733" s="7"/>
      <c r="G733" s="6"/>
      <c r="H733" s="8"/>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row>
    <row r="734" spans="1:39" ht="16.5" customHeight="1" x14ac:dyDescent="0.3">
      <c r="A734" s="7"/>
      <c r="B734" s="7"/>
      <c r="C734" s="7"/>
      <c r="D734" s="7"/>
      <c r="E734" s="7"/>
      <c r="F734" s="7"/>
      <c r="G734" s="6"/>
      <c r="H734" s="8"/>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row>
    <row r="735" spans="1:39" ht="16.5" customHeight="1" x14ac:dyDescent="0.3">
      <c r="A735" s="7"/>
      <c r="B735" s="7"/>
      <c r="C735" s="7"/>
      <c r="D735" s="7"/>
      <c r="E735" s="7"/>
      <c r="F735" s="7"/>
      <c r="G735" s="6"/>
      <c r="H735" s="8"/>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row>
    <row r="736" spans="1:39" ht="16.5" customHeight="1" x14ac:dyDescent="0.3">
      <c r="A736" s="7"/>
      <c r="B736" s="7"/>
      <c r="C736" s="7"/>
      <c r="D736" s="7"/>
      <c r="E736" s="7"/>
      <c r="F736" s="7"/>
      <c r="G736" s="6"/>
      <c r="H736" s="8"/>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row>
    <row r="737" spans="1:39" ht="16.5" customHeight="1" x14ac:dyDescent="0.3">
      <c r="A737" s="7"/>
      <c r="B737" s="7"/>
      <c r="C737" s="7"/>
      <c r="D737" s="7"/>
      <c r="E737" s="7"/>
      <c r="F737" s="7"/>
      <c r="G737" s="6"/>
      <c r="H737" s="8"/>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row>
    <row r="738" spans="1:39" ht="16.5" customHeight="1" x14ac:dyDescent="0.3">
      <c r="A738" s="7"/>
      <c r="B738" s="7"/>
      <c r="C738" s="7"/>
      <c r="D738" s="7"/>
      <c r="E738" s="7"/>
      <c r="F738" s="7"/>
      <c r="G738" s="6"/>
      <c r="H738" s="8"/>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row>
    <row r="739" spans="1:39" ht="16.5" customHeight="1" x14ac:dyDescent="0.3">
      <c r="A739" s="7"/>
      <c r="B739" s="7"/>
      <c r="C739" s="7"/>
      <c r="D739" s="7"/>
      <c r="E739" s="7"/>
      <c r="F739" s="7"/>
      <c r="G739" s="6"/>
      <c r="H739" s="8"/>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row>
    <row r="740" spans="1:39" ht="16.5" customHeight="1" x14ac:dyDescent="0.3">
      <c r="A740" s="7"/>
      <c r="B740" s="7"/>
      <c r="C740" s="7"/>
      <c r="D740" s="7"/>
      <c r="E740" s="7"/>
      <c r="F740" s="7"/>
      <c r="G740" s="6"/>
      <c r="H740" s="8"/>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row>
    <row r="741" spans="1:39" ht="16.5" customHeight="1" x14ac:dyDescent="0.3">
      <c r="A741" s="7"/>
      <c r="B741" s="7"/>
      <c r="C741" s="7"/>
      <c r="D741" s="7"/>
      <c r="E741" s="7"/>
      <c r="F741" s="7"/>
      <c r="G741" s="6"/>
      <c r="H741" s="8"/>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row>
    <row r="742" spans="1:39" ht="16.5" customHeight="1" x14ac:dyDescent="0.3">
      <c r="A742" s="7"/>
      <c r="B742" s="7"/>
      <c r="C742" s="7"/>
      <c r="D742" s="7"/>
      <c r="E742" s="7"/>
      <c r="F742" s="7"/>
      <c r="G742" s="6"/>
      <c r="H742" s="8"/>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row>
    <row r="743" spans="1:39" ht="16.5" customHeight="1" x14ac:dyDescent="0.3">
      <c r="A743" s="7"/>
      <c r="B743" s="7"/>
      <c r="C743" s="7"/>
      <c r="D743" s="7"/>
      <c r="E743" s="7"/>
      <c r="F743" s="7"/>
      <c r="G743" s="6"/>
      <c r="H743" s="8"/>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row>
    <row r="744" spans="1:39" ht="16.5" customHeight="1" x14ac:dyDescent="0.3">
      <c r="A744" s="7"/>
      <c r="B744" s="7"/>
      <c r="C744" s="7"/>
      <c r="D744" s="7"/>
      <c r="E744" s="7"/>
      <c r="F744" s="7"/>
      <c r="G744" s="6"/>
      <c r="H744" s="8"/>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row>
    <row r="745" spans="1:39" ht="16.5" customHeight="1" x14ac:dyDescent="0.3">
      <c r="A745" s="7"/>
      <c r="B745" s="7"/>
      <c r="C745" s="7"/>
      <c r="D745" s="7"/>
      <c r="E745" s="7"/>
      <c r="F745" s="7"/>
      <c r="G745" s="6"/>
      <c r="H745" s="8"/>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row>
    <row r="746" spans="1:39" ht="16.5" customHeight="1" x14ac:dyDescent="0.3">
      <c r="A746" s="7"/>
      <c r="B746" s="7"/>
      <c r="C746" s="7"/>
      <c r="D746" s="7"/>
      <c r="E746" s="7"/>
      <c r="F746" s="7"/>
      <c r="G746" s="6"/>
      <c r="H746" s="8"/>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row>
    <row r="747" spans="1:39" ht="16.5" customHeight="1" x14ac:dyDescent="0.3">
      <c r="A747" s="7"/>
      <c r="B747" s="7"/>
      <c r="C747" s="7"/>
      <c r="D747" s="7"/>
      <c r="E747" s="7"/>
      <c r="F747" s="7"/>
      <c r="G747" s="6"/>
      <c r="H747" s="8"/>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row>
    <row r="748" spans="1:39" ht="16.5" customHeight="1" x14ac:dyDescent="0.3">
      <c r="A748" s="7"/>
      <c r="B748" s="7"/>
      <c r="C748" s="7"/>
      <c r="D748" s="7"/>
      <c r="E748" s="7"/>
      <c r="F748" s="7"/>
      <c r="G748" s="6"/>
      <c r="H748" s="8"/>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row>
    <row r="749" spans="1:39" ht="16.5" customHeight="1" x14ac:dyDescent="0.3">
      <c r="A749" s="7"/>
      <c r="B749" s="7"/>
      <c r="C749" s="7"/>
      <c r="D749" s="7"/>
      <c r="E749" s="7"/>
      <c r="F749" s="7"/>
      <c r="G749" s="6"/>
      <c r="H749" s="8"/>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row>
    <row r="750" spans="1:39" ht="16.5" customHeight="1" x14ac:dyDescent="0.3">
      <c r="A750" s="7"/>
      <c r="B750" s="7"/>
      <c r="C750" s="7"/>
      <c r="D750" s="7"/>
      <c r="E750" s="7"/>
      <c r="F750" s="7"/>
      <c r="G750" s="6"/>
      <c r="H750" s="8"/>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row>
    <row r="751" spans="1:39" ht="16.5" customHeight="1" x14ac:dyDescent="0.3">
      <c r="A751" s="7"/>
      <c r="B751" s="7"/>
      <c r="C751" s="7"/>
      <c r="D751" s="7"/>
      <c r="E751" s="7"/>
      <c r="F751" s="7"/>
      <c r="G751" s="6"/>
      <c r="H751" s="8"/>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row>
    <row r="752" spans="1:39" ht="16.5" customHeight="1" x14ac:dyDescent="0.3">
      <c r="A752" s="7"/>
      <c r="B752" s="7"/>
      <c r="C752" s="7"/>
      <c r="D752" s="7"/>
      <c r="E752" s="7"/>
      <c r="F752" s="7"/>
      <c r="G752" s="6"/>
      <c r="H752" s="8"/>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row>
    <row r="753" spans="1:39" ht="16.5" customHeight="1" x14ac:dyDescent="0.3">
      <c r="A753" s="7"/>
      <c r="B753" s="7"/>
      <c r="C753" s="7"/>
      <c r="D753" s="7"/>
      <c r="E753" s="7"/>
      <c r="F753" s="7"/>
      <c r="G753" s="6"/>
      <c r="H753" s="8"/>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row>
    <row r="754" spans="1:39" ht="16.5" customHeight="1" x14ac:dyDescent="0.3">
      <c r="A754" s="7"/>
      <c r="B754" s="7"/>
      <c r="C754" s="7"/>
      <c r="D754" s="7"/>
      <c r="E754" s="7"/>
      <c r="F754" s="7"/>
      <c r="G754" s="6"/>
      <c r="H754" s="8"/>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row>
    <row r="755" spans="1:39" ht="16.5" customHeight="1" x14ac:dyDescent="0.3">
      <c r="A755" s="7"/>
      <c r="B755" s="7"/>
      <c r="C755" s="7"/>
      <c r="D755" s="7"/>
      <c r="E755" s="7"/>
      <c r="F755" s="7"/>
      <c r="G755" s="6"/>
      <c r="H755" s="8"/>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row>
    <row r="756" spans="1:39" ht="16.5" customHeight="1" x14ac:dyDescent="0.3">
      <c r="A756" s="7"/>
      <c r="B756" s="7"/>
      <c r="C756" s="7"/>
      <c r="D756" s="7"/>
      <c r="E756" s="7"/>
      <c r="F756" s="7"/>
      <c r="G756" s="6"/>
      <c r="H756" s="8"/>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row>
    <row r="757" spans="1:39" ht="16.5" customHeight="1" x14ac:dyDescent="0.3">
      <c r="A757" s="7"/>
      <c r="B757" s="7"/>
      <c r="C757" s="7"/>
      <c r="D757" s="7"/>
      <c r="E757" s="7"/>
      <c r="F757" s="7"/>
      <c r="G757" s="6"/>
      <c r="H757" s="8"/>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row>
    <row r="758" spans="1:39" ht="16.5" customHeight="1" x14ac:dyDescent="0.3">
      <c r="A758" s="7"/>
      <c r="B758" s="7"/>
      <c r="C758" s="7"/>
      <c r="D758" s="7"/>
      <c r="E758" s="7"/>
      <c r="F758" s="7"/>
      <c r="G758" s="6"/>
      <c r="H758" s="8"/>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row>
    <row r="759" spans="1:39" ht="16.5" customHeight="1" x14ac:dyDescent="0.3">
      <c r="A759" s="7"/>
      <c r="B759" s="7"/>
      <c r="C759" s="7"/>
      <c r="D759" s="7"/>
      <c r="E759" s="7"/>
      <c r="F759" s="7"/>
      <c r="G759" s="6"/>
      <c r="H759" s="8"/>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row>
    <row r="760" spans="1:39" ht="16.5" customHeight="1" x14ac:dyDescent="0.3">
      <c r="A760" s="7"/>
      <c r="B760" s="7"/>
      <c r="C760" s="7"/>
      <c r="D760" s="7"/>
      <c r="E760" s="7"/>
      <c r="F760" s="7"/>
      <c r="G760" s="6"/>
      <c r="H760" s="8"/>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row>
    <row r="761" spans="1:39" ht="16.5" customHeight="1" x14ac:dyDescent="0.3">
      <c r="A761" s="7"/>
      <c r="B761" s="7"/>
      <c r="C761" s="7"/>
      <c r="D761" s="7"/>
      <c r="E761" s="7"/>
      <c r="F761" s="7"/>
      <c r="G761" s="6"/>
      <c r="H761" s="8"/>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row>
    <row r="762" spans="1:39" ht="16.5" customHeight="1" x14ac:dyDescent="0.3">
      <c r="A762" s="7"/>
      <c r="B762" s="7"/>
      <c r="C762" s="7"/>
      <c r="D762" s="7"/>
      <c r="E762" s="7"/>
      <c r="F762" s="7"/>
      <c r="G762" s="6"/>
      <c r="H762" s="8"/>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row>
    <row r="763" spans="1:39" ht="16.5" customHeight="1" x14ac:dyDescent="0.3">
      <c r="A763" s="7"/>
      <c r="B763" s="7"/>
      <c r="C763" s="7"/>
      <c r="D763" s="7"/>
      <c r="E763" s="7"/>
      <c r="F763" s="7"/>
      <c r="G763" s="6"/>
      <c r="H763" s="8"/>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row>
    <row r="764" spans="1:39" ht="16.5" customHeight="1" x14ac:dyDescent="0.3">
      <c r="A764" s="7"/>
      <c r="B764" s="7"/>
      <c r="C764" s="7"/>
      <c r="D764" s="7"/>
      <c r="E764" s="7"/>
      <c r="F764" s="7"/>
      <c r="G764" s="6"/>
      <c r="H764" s="8"/>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row>
    <row r="765" spans="1:39" ht="16.5" customHeight="1" x14ac:dyDescent="0.3">
      <c r="A765" s="7"/>
      <c r="B765" s="7"/>
      <c r="C765" s="7"/>
      <c r="D765" s="7"/>
      <c r="E765" s="7"/>
      <c r="F765" s="7"/>
      <c r="G765" s="6"/>
      <c r="H765" s="8"/>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row>
    <row r="766" spans="1:39" ht="16.5" customHeight="1" x14ac:dyDescent="0.3">
      <c r="A766" s="7"/>
      <c r="B766" s="7"/>
      <c r="C766" s="7"/>
      <c r="D766" s="7"/>
      <c r="E766" s="7"/>
      <c r="F766" s="7"/>
      <c r="G766" s="6"/>
      <c r="H766" s="8"/>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row>
    <row r="767" spans="1:39" ht="16.5" customHeight="1" x14ac:dyDescent="0.3">
      <c r="A767" s="7"/>
      <c r="B767" s="7"/>
      <c r="C767" s="7"/>
      <c r="D767" s="7"/>
      <c r="E767" s="7"/>
      <c r="F767" s="7"/>
      <c r="G767" s="6"/>
      <c r="H767" s="8"/>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row>
    <row r="768" spans="1:39" ht="16.5" customHeight="1" x14ac:dyDescent="0.3">
      <c r="A768" s="7"/>
      <c r="B768" s="7"/>
      <c r="C768" s="7"/>
      <c r="D768" s="7"/>
      <c r="E768" s="7"/>
      <c r="F768" s="7"/>
      <c r="G768" s="6"/>
      <c r="H768" s="8"/>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row>
    <row r="769" spans="1:39" ht="16.5" customHeight="1" x14ac:dyDescent="0.3">
      <c r="A769" s="7"/>
      <c r="B769" s="7"/>
      <c r="C769" s="7"/>
      <c r="D769" s="7"/>
      <c r="E769" s="7"/>
      <c r="F769" s="7"/>
      <c r="G769" s="6"/>
      <c r="H769" s="8"/>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row>
    <row r="770" spans="1:39" ht="16.5" customHeight="1" x14ac:dyDescent="0.3">
      <c r="A770" s="7"/>
      <c r="B770" s="7"/>
      <c r="C770" s="7"/>
      <c r="D770" s="7"/>
      <c r="E770" s="7"/>
      <c r="F770" s="7"/>
      <c r="G770" s="6"/>
      <c r="H770" s="8"/>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row>
    <row r="771" spans="1:39" ht="16.5" customHeight="1" x14ac:dyDescent="0.3">
      <c r="A771" s="7"/>
      <c r="B771" s="7"/>
      <c r="C771" s="7"/>
      <c r="D771" s="7"/>
      <c r="E771" s="7"/>
      <c r="F771" s="7"/>
      <c r="G771" s="6"/>
      <c r="H771" s="8"/>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row>
    <row r="772" spans="1:39" ht="16.5" customHeight="1" x14ac:dyDescent="0.3">
      <c r="A772" s="7"/>
      <c r="B772" s="7"/>
      <c r="C772" s="7"/>
      <c r="D772" s="7"/>
      <c r="E772" s="7"/>
      <c r="F772" s="7"/>
      <c r="G772" s="6"/>
      <c r="H772" s="8"/>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row>
    <row r="773" spans="1:39" ht="16.5" customHeight="1" x14ac:dyDescent="0.3">
      <c r="A773" s="7"/>
      <c r="B773" s="7"/>
      <c r="C773" s="7"/>
      <c r="D773" s="7"/>
      <c r="E773" s="7"/>
      <c r="F773" s="7"/>
      <c r="G773" s="6"/>
      <c r="H773" s="8"/>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row>
    <row r="774" spans="1:39" ht="16.5" customHeight="1" x14ac:dyDescent="0.3">
      <c r="A774" s="7"/>
      <c r="B774" s="7"/>
      <c r="C774" s="7"/>
      <c r="D774" s="7"/>
      <c r="E774" s="7"/>
      <c r="F774" s="7"/>
      <c r="G774" s="6"/>
      <c r="H774" s="8"/>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row>
    <row r="775" spans="1:39" ht="16.5" customHeight="1" x14ac:dyDescent="0.3">
      <c r="A775" s="7"/>
      <c r="B775" s="7"/>
      <c r="C775" s="7"/>
      <c r="D775" s="7"/>
      <c r="E775" s="7"/>
      <c r="F775" s="7"/>
      <c r="G775" s="6"/>
      <c r="H775" s="8"/>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row>
    <row r="776" spans="1:39" ht="16.5" customHeight="1" x14ac:dyDescent="0.3">
      <c r="A776" s="7"/>
      <c r="B776" s="7"/>
      <c r="C776" s="7"/>
      <c r="D776" s="7"/>
      <c r="E776" s="7"/>
      <c r="F776" s="7"/>
      <c r="G776" s="6"/>
      <c r="H776" s="8"/>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row>
    <row r="777" spans="1:39" ht="16.5" customHeight="1" x14ac:dyDescent="0.3">
      <c r="A777" s="7"/>
      <c r="B777" s="7"/>
      <c r="C777" s="7"/>
      <c r="D777" s="7"/>
      <c r="E777" s="7"/>
      <c r="F777" s="7"/>
      <c r="G777" s="6"/>
      <c r="H777" s="8"/>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row>
    <row r="778" spans="1:39" ht="16.5" customHeight="1" x14ac:dyDescent="0.3">
      <c r="A778" s="7"/>
      <c r="B778" s="7"/>
      <c r="C778" s="7"/>
      <c r="D778" s="7"/>
      <c r="E778" s="7"/>
      <c r="F778" s="7"/>
      <c r="G778" s="6"/>
      <c r="H778" s="8"/>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row>
    <row r="779" spans="1:39" ht="16.5" customHeight="1" x14ac:dyDescent="0.3">
      <c r="A779" s="7"/>
      <c r="B779" s="7"/>
      <c r="C779" s="7"/>
      <c r="D779" s="7"/>
      <c r="E779" s="7"/>
      <c r="F779" s="7"/>
      <c r="G779" s="6"/>
      <c r="H779" s="8"/>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row>
    <row r="780" spans="1:39" ht="16.5" customHeight="1" x14ac:dyDescent="0.3">
      <c r="A780" s="7"/>
      <c r="B780" s="7"/>
      <c r="C780" s="7"/>
      <c r="D780" s="7"/>
      <c r="E780" s="7"/>
      <c r="F780" s="7"/>
      <c r="G780" s="6"/>
      <c r="H780" s="8"/>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row>
    <row r="781" spans="1:39" ht="16.5" customHeight="1" x14ac:dyDescent="0.3">
      <c r="A781" s="7"/>
      <c r="B781" s="7"/>
      <c r="C781" s="7"/>
      <c r="D781" s="7"/>
      <c r="E781" s="7"/>
      <c r="F781" s="7"/>
      <c r="G781" s="6"/>
      <c r="H781" s="8"/>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row>
    <row r="782" spans="1:39" ht="16.5" customHeight="1" x14ac:dyDescent="0.3">
      <c r="A782" s="7"/>
      <c r="B782" s="7"/>
      <c r="C782" s="7"/>
      <c r="D782" s="7"/>
      <c r="E782" s="7"/>
      <c r="F782" s="7"/>
      <c r="G782" s="6"/>
      <c r="H782" s="8"/>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row>
    <row r="783" spans="1:39" ht="16.5" customHeight="1" x14ac:dyDescent="0.3">
      <c r="A783" s="7"/>
      <c r="B783" s="7"/>
      <c r="C783" s="7"/>
      <c r="D783" s="7"/>
      <c r="E783" s="7"/>
      <c r="F783" s="7"/>
      <c r="G783" s="6"/>
      <c r="H783" s="8"/>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row>
    <row r="784" spans="1:39" ht="16.5" customHeight="1" x14ac:dyDescent="0.3">
      <c r="A784" s="7"/>
      <c r="B784" s="7"/>
      <c r="C784" s="7"/>
      <c r="D784" s="7"/>
      <c r="E784" s="7"/>
      <c r="F784" s="7"/>
      <c r="G784" s="6"/>
      <c r="H784" s="8"/>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row>
    <row r="785" spans="1:39" ht="16.5" customHeight="1" x14ac:dyDescent="0.3">
      <c r="A785" s="7"/>
      <c r="B785" s="7"/>
      <c r="C785" s="7"/>
      <c r="D785" s="7"/>
      <c r="E785" s="7"/>
      <c r="F785" s="7"/>
      <c r="G785" s="6"/>
      <c r="H785" s="8"/>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row>
    <row r="786" spans="1:39" ht="16.5" customHeight="1" x14ac:dyDescent="0.3">
      <c r="A786" s="7"/>
      <c r="B786" s="7"/>
      <c r="C786" s="7"/>
      <c r="D786" s="7"/>
      <c r="E786" s="7"/>
      <c r="F786" s="7"/>
      <c r="G786" s="6"/>
      <c r="H786" s="8"/>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row>
    <row r="787" spans="1:39" ht="16.5" customHeight="1" x14ac:dyDescent="0.3">
      <c r="A787" s="7"/>
      <c r="B787" s="7"/>
      <c r="C787" s="7"/>
      <c r="D787" s="7"/>
      <c r="E787" s="7"/>
      <c r="F787" s="7"/>
      <c r="G787" s="6"/>
      <c r="H787" s="8"/>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row>
    <row r="788" spans="1:39" ht="16.5" customHeight="1" x14ac:dyDescent="0.3">
      <c r="A788" s="7"/>
      <c r="B788" s="7"/>
      <c r="C788" s="7"/>
      <c r="D788" s="7"/>
      <c r="E788" s="7"/>
      <c r="F788" s="7"/>
      <c r="G788" s="6"/>
      <c r="H788" s="8"/>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row>
    <row r="789" spans="1:39" ht="16.5" customHeight="1" x14ac:dyDescent="0.3">
      <c r="A789" s="7"/>
      <c r="B789" s="7"/>
      <c r="C789" s="7"/>
      <c r="D789" s="7"/>
      <c r="E789" s="7"/>
      <c r="F789" s="7"/>
      <c r="G789" s="6"/>
      <c r="H789" s="8"/>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row>
    <row r="790" spans="1:39" ht="16.5" customHeight="1" x14ac:dyDescent="0.3">
      <c r="A790" s="7"/>
      <c r="B790" s="7"/>
      <c r="C790" s="7"/>
      <c r="D790" s="7"/>
      <c r="E790" s="7"/>
      <c r="F790" s="7"/>
      <c r="G790" s="6"/>
      <c r="H790" s="8"/>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row>
    <row r="791" spans="1:39" ht="16.5" customHeight="1" x14ac:dyDescent="0.3">
      <c r="A791" s="7"/>
      <c r="B791" s="7"/>
      <c r="C791" s="7"/>
      <c r="D791" s="7"/>
      <c r="E791" s="7"/>
      <c r="F791" s="7"/>
      <c r="G791" s="6"/>
      <c r="H791" s="8"/>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row>
    <row r="792" spans="1:39" ht="16.5" customHeight="1" x14ac:dyDescent="0.3">
      <c r="A792" s="7"/>
      <c r="B792" s="7"/>
      <c r="C792" s="7"/>
      <c r="D792" s="7"/>
      <c r="E792" s="7"/>
      <c r="F792" s="7"/>
      <c r="G792" s="6"/>
      <c r="H792" s="8"/>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row>
    <row r="793" spans="1:39" ht="16.5" customHeight="1" x14ac:dyDescent="0.3">
      <c r="A793" s="7"/>
      <c r="B793" s="7"/>
      <c r="C793" s="7"/>
      <c r="D793" s="7"/>
      <c r="E793" s="7"/>
      <c r="F793" s="7"/>
      <c r="G793" s="6"/>
      <c r="H793" s="8"/>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row>
    <row r="794" spans="1:39" ht="16.5" customHeight="1" x14ac:dyDescent="0.3">
      <c r="A794" s="7"/>
      <c r="B794" s="7"/>
      <c r="C794" s="7"/>
      <c r="D794" s="7"/>
      <c r="E794" s="7"/>
      <c r="F794" s="7"/>
      <c r="G794" s="6"/>
      <c r="H794" s="8"/>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row>
    <row r="795" spans="1:39" ht="16.5" customHeight="1" x14ac:dyDescent="0.3">
      <c r="A795" s="7"/>
      <c r="B795" s="7"/>
      <c r="C795" s="7"/>
      <c r="D795" s="7"/>
      <c r="E795" s="7"/>
      <c r="F795" s="7"/>
      <c r="G795" s="6"/>
      <c r="H795" s="8"/>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row>
    <row r="796" spans="1:39" ht="16.5" customHeight="1" x14ac:dyDescent="0.3">
      <c r="A796" s="7"/>
      <c r="B796" s="7"/>
      <c r="C796" s="7"/>
      <c r="D796" s="7"/>
      <c r="E796" s="7"/>
      <c r="F796" s="7"/>
      <c r="G796" s="6"/>
      <c r="H796" s="8"/>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row>
    <row r="797" spans="1:39" ht="16.5" customHeight="1" x14ac:dyDescent="0.3">
      <c r="A797" s="7"/>
      <c r="B797" s="7"/>
      <c r="C797" s="7"/>
      <c r="D797" s="7"/>
      <c r="E797" s="7"/>
      <c r="F797" s="7"/>
      <c r="G797" s="6"/>
      <c r="H797" s="8"/>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row>
    <row r="798" spans="1:39" ht="16.5" customHeight="1" x14ac:dyDescent="0.3">
      <c r="A798" s="7"/>
      <c r="B798" s="7"/>
      <c r="C798" s="7"/>
      <c r="D798" s="7"/>
      <c r="E798" s="7"/>
      <c r="F798" s="7"/>
      <c r="G798" s="6"/>
      <c r="H798" s="8"/>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row>
    <row r="799" spans="1:39" ht="16.5" customHeight="1" x14ac:dyDescent="0.3">
      <c r="A799" s="7"/>
      <c r="B799" s="7"/>
      <c r="C799" s="7"/>
      <c r="D799" s="7"/>
      <c r="E799" s="7"/>
      <c r="F799" s="7"/>
      <c r="G799" s="6"/>
      <c r="H799" s="8"/>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row>
    <row r="800" spans="1:39" ht="16.5" customHeight="1" x14ac:dyDescent="0.3">
      <c r="A800" s="7"/>
      <c r="B800" s="7"/>
      <c r="C800" s="7"/>
      <c r="D800" s="7"/>
      <c r="E800" s="7"/>
      <c r="F800" s="7"/>
      <c r="G800" s="6"/>
      <c r="H800" s="8"/>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row>
    <row r="801" spans="1:39" ht="16.5" customHeight="1" x14ac:dyDescent="0.3">
      <c r="A801" s="7"/>
      <c r="B801" s="7"/>
      <c r="C801" s="7"/>
      <c r="D801" s="7"/>
      <c r="E801" s="7"/>
      <c r="F801" s="7"/>
      <c r="G801" s="6"/>
      <c r="H801" s="8"/>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row>
    <row r="802" spans="1:39" ht="16.5" customHeight="1" x14ac:dyDescent="0.3">
      <c r="A802" s="7"/>
      <c r="B802" s="7"/>
      <c r="C802" s="7"/>
      <c r="D802" s="7"/>
      <c r="E802" s="7"/>
      <c r="F802" s="7"/>
      <c r="G802" s="6"/>
      <c r="H802" s="8"/>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row>
    <row r="803" spans="1:39" ht="16.5" customHeight="1" x14ac:dyDescent="0.3">
      <c r="A803" s="7"/>
      <c r="B803" s="7"/>
      <c r="C803" s="7"/>
      <c r="D803" s="7"/>
      <c r="E803" s="7"/>
      <c r="F803" s="7"/>
      <c r="G803" s="6"/>
      <c r="H803" s="8"/>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row>
    <row r="804" spans="1:39" ht="16.5" customHeight="1" x14ac:dyDescent="0.3">
      <c r="A804" s="7"/>
      <c r="B804" s="7"/>
      <c r="C804" s="7"/>
      <c r="D804" s="7"/>
      <c r="E804" s="7"/>
      <c r="F804" s="7"/>
      <c r="G804" s="6"/>
      <c r="H804" s="8"/>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row>
    <row r="805" spans="1:39" ht="16.5" customHeight="1" x14ac:dyDescent="0.3">
      <c r="A805" s="7"/>
      <c r="B805" s="7"/>
      <c r="C805" s="7"/>
      <c r="D805" s="7"/>
      <c r="E805" s="7"/>
      <c r="F805" s="7"/>
      <c r="G805" s="6"/>
      <c r="H805" s="8"/>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row>
    <row r="806" spans="1:39" ht="16.5" customHeight="1" x14ac:dyDescent="0.3">
      <c r="A806" s="7"/>
      <c r="B806" s="7"/>
      <c r="C806" s="7"/>
      <c r="D806" s="7"/>
      <c r="E806" s="7"/>
      <c r="F806" s="7"/>
      <c r="G806" s="6"/>
      <c r="H806" s="8"/>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row>
    <row r="807" spans="1:39" ht="16.5" customHeight="1" x14ac:dyDescent="0.3">
      <c r="A807" s="7"/>
      <c r="B807" s="7"/>
      <c r="C807" s="7"/>
      <c r="D807" s="7"/>
      <c r="E807" s="7"/>
      <c r="F807" s="7"/>
      <c r="G807" s="6"/>
      <c r="H807" s="8"/>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row>
    <row r="808" spans="1:39" ht="16.5" customHeight="1" x14ac:dyDescent="0.3">
      <c r="A808" s="7"/>
      <c r="B808" s="7"/>
      <c r="C808" s="7"/>
      <c r="D808" s="7"/>
      <c r="E808" s="7"/>
      <c r="F808" s="7"/>
      <c r="G808" s="6"/>
      <c r="H808" s="8"/>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row>
    <row r="809" spans="1:39" ht="16.5" customHeight="1" x14ac:dyDescent="0.3">
      <c r="A809" s="7"/>
      <c r="B809" s="7"/>
      <c r="C809" s="7"/>
      <c r="D809" s="7"/>
      <c r="E809" s="7"/>
      <c r="F809" s="7"/>
      <c r="G809" s="6"/>
      <c r="H809" s="8"/>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row>
    <row r="810" spans="1:39" ht="16.5" customHeight="1" x14ac:dyDescent="0.3">
      <c r="A810" s="7"/>
      <c r="B810" s="7"/>
      <c r="C810" s="7"/>
      <c r="D810" s="7"/>
      <c r="E810" s="7"/>
      <c r="F810" s="7"/>
      <c r="G810" s="6"/>
      <c r="H810" s="8"/>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row>
    <row r="811" spans="1:39" ht="16.5" customHeight="1" x14ac:dyDescent="0.3">
      <c r="A811" s="7"/>
      <c r="B811" s="7"/>
      <c r="C811" s="7"/>
      <c r="D811" s="7"/>
      <c r="E811" s="7"/>
      <c r="F811" s="7"/>
      <c r="G811" s="6"/>
      <c r="H811" s="8"/>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row>
    <row r="812" spans="1:39" ht="16.5" customHeight="1" x14ac:dyDescent="0.3">
      <c r="A812" s="7"/>
      <c r="B812" s="7"/>
      <c r="C812" s="7"/>
      <c r="D812" s="7"/>
      <c r="E812" s="7"/>
      <c r="F812" s="7"/>
      <c r="G812" s="6"/>
      <c r="H812" s="8"/>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row>
    <row r="813" spans="1:39" ht="16.5" customHeight="1" x14ac:dyDescent="0.3">
      <c r="A813" s="7"/>
      <c r="B813" s="7"/>
      <c r="C813" s="7"/>
      <c r="D813" s="7"/>
      <c r="E813" s="7"/>
      <c r="F813" s="7"/>
      <c r="G813" s="6"/>
      <c r="H813" s="8"/>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row>
    <row r="814" spans="1:39" ht="16.5" customHeight="1" x14ac:dyDescent="0.3">
      <c r="A814" s="7"/>
      <c r="B814" s="7"/>
      <c r="C814" s="7"/>
      <c r="D814" s="7"/>
      <c r="E814" s="7"/>
      <c r="F814" s="7"/>
      <c r="G814" s="6"/>
      <c r="H814" s="8"/>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row>
    <row r="815" spans="1:39" ht="16.5" customHeight="1" x14ac:dyDescent="0.3">
      <c r="A815" s="7"/>
      <c r="B815" s="7"/>
      <c r="C815" s="7"/>
      <c r="D815" s="7"/>
      <c r="E815" s="7"/>
      <c r="F815" s="7"/>
      <c r="G815" s="6"/>
      <c r="H815" s="8"/>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row>
    <row r="816" spans="1:39" ht="16.5" customHeight="1" x14ac:dyDescent="0.3">
      <c r="A816" s="7"/>
      <c r="B816" s="7"/>
      <c r="C816" s="7"/>
      <c r="D816" s="7"/>
      <c r="E816" s="7"/>
      <c r="F816" s="7"/>
      <c r="G816" s="6"/>
      <c r="H816" s="8"/>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row>
    <row r="817" spans="1:39" ht="16.5" customHeight="1" x14ac:dyDescent="0.3">
      <c r="A817" s="7"/>
      <c r="B817" s="7"/>
      <c r="C817" s="7"/>
      <c r="D817" s="7"/>
      <c r="E817" s="7"/>
      <c r="F817" s="7"/>
      <c r="G817" s="6"/>
      <c r="H817" s="8"/>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row>
    <row r="818" spans="1:39" ht="16.5" customHeight="1" x14ac:dyDescent="0.3">
      <c r="A818" s="7"/>
      <c r="B818" s="7"/>
      <c r="C818" s="7"/>
      <c r="D818" s="7"/>
      <c r="E818" s="7"/>
      <c r="F818" s="7"/>
      <c r="G818" s="6"/>
      <c r="H818" s="8"/>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row>
    <row r="819" spans="1:39" ht="16.5" customHeight="1" x14ac:dyDescent="0.3">
      <c r="A819" s="7"/>
      <c r="B819" s="7"/>
      <c r="C819" s="7"/>
      <c r="D819" s="7"/>
      <c r="E819" s="7"/>
      <c r="F819" s="7"/>
      <c r="G819" s="6"/>
      <c r="H819" s="8"/>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row>
    <row r="820" spans="1:39" ht="16.5" customHeight="1" x14ac:dyDescent="0.3">
      <c r="A820" s="7"/>
      <c r="B820" s="7"/>
      <c r="C820" s="7"/>
      <c r="D820" s="7"/>
      <c r="E820" s="7"/>
      <c r="F820" s="7"/>
      <c r="G820" s="6"/>
      <c r="H820" s="8"/>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row>
    <row r="821" spans="1:39" ht="16.5" customHeight="1" x14ac:dyDescent="0.3">
      <c r="A821" s="7"/>
      <c r="B821" s="7"/>
      <c r="C821" s="7"/>
      <c r="D821" s="7"/>
      <c r="E821" s="7"/>
      <c r="F821" s="7"/>
      <c r="G821" s="6"/>
      <c r="H821" s="8"/>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row>
    <row r="822" spans="1:39" ht="16.5" customHeight="1" x14ac:dyDescent="0.3">
      <c r="A822" s="7"/>
      <c r="B822" s="7"/>
      <c r="C822" s="7"/>
      <c r="D822" s="7"/>
      <c r="E822" s="7"/>
      <c r="F822" s="7"/>
      <c r="G822" s="6"/>
      <c r="H822" s="8"/>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row>
    <row r="823" spans="1:39" ht="16.5" customHeight="1" x14ac:dyDescent="0.3">
      <c r="A823" s="7"/>
      <c r="B823" s="7"/>
      <c r="C823" s="7"/>
      <c r="D823" s="7"/>
      <c r="E823" s="7"/>
      <c r="F823" s="7"/>
      <c r="G823" s="6"/>
      <c r="H823" s="8"/>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row>
    <row r="824" spans="1:39" ht="16.5" customHeight="1" x14ac:dyDescent="0.3">
      <c r="A824" s="7"/>
      <c r="B824" s="7"/>
      <c r="C824" s="7"/>
      <c r="D824" s="7"/>
      <c r="E824" s="7"/>
      <c r="F824" s="7"/>
      <c r="G824" s="6"/>
      <c r="H824" s="8"/>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row>
    <row r="825" spans="1:39" ht="16.5" customHeight="1" x14ac:dyDescent="0.3">
      <c r="A825" s="7"/>
      <c r="B825" s="7"/>
      <c r="C825" s="7"/>
      <c r="D825" s="7"/>
      <c r="E825" s="7"/>
      <c r="F825" s="7"/>
      <c r="G825" s="6"/>
      <c r="H825" s="8"/>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row>
    <row r="826" spans="1:39" ht="16.5" customHeight="1" x14ac:dyDescent="0.3">
      <c r="A826" s="7"/>
      <c r="B826" s="7"/>
      <c r="C826" s="7"/>
      <c r="D826" s="7"/>
      <c r="E826" s="7"/>
      <c r="F826" s="7"/>
      <c r="G826" s="6"/>
      <c r="H826" s="8"/>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row>
    <row r="827" spans="1:39" ht="16.5" customHeight="1" x14ac:dyDescent="0.3">
      <c r="A827" s="7"/>
      <c r="B827" s="7"/>
      <c r="C827" s="7"/>
      <c r="D827" s="7"/>
      <c r="E827" s="7"/>
      <c r="F827" s="7"/>
      <c r="G827" s="6"/>
      <c r="H827" s="8"/>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row>
    <row r="828" spans="1:39" ht="16.5" customHeight="1" x14ac:dyDescent="0.3">
      <c r="A828" s="7"/>
      <c r="B828" s="7"/>
      <c r="C828" s="7"/>
      <c r="D828" s="7"/>
      <c r="E828" s="7"/>
      <c r="F828" s="7"/>
      <c r="G828" s="6"/>
      <c r="H828" s="8"/>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row>
    <row r="829" spans="1:39" ht="16.5" customHeight="1" x14ac:dyDescent="0.3">
      <c r="A829" s="7"/>
      <c r="B829" s="7"/>
      <c r="C829" s="7"/>
      <c r="D829" s="7"/>
      <c r="E829" s="7"/>
      <c r="F829" s="7"/>
      <c r="G829" s="6"/>
      <c r="H829" s="8"/>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row>
    <row r="830" spans="1:39" ht="16.5" customHeight="1" x14ac:dyDescent="0.3">
      <c r="A830" s="7"/>
      <c r="B830" s="7"/>
      <c r="C830" s="7"/>
      <c r="D830" s="7"/>
      <c r="E830" s="7"/>
      <c r="F830" s="7"/>
      <c r="G830" s="6"/>
      <c r="H830" s="8"/>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row>
    <row r="831" spans="1:39" ht="16.5" customHeight="1" x14ac:dyDescent="0.3">
      <c r="A831" s="7"/>
      <c r="B831" s="7"/>
      <c r="C831" s="7"/>
      <c r="D831" s="7"/>
      <c r="E831" s="7"/>
      <c r="F831" s="7"/>
      <c r="G831" s="6"/>
      <c r="H831" s="8"/>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row>
    <row r="832" spans="1:39" ht="16.5" customHeight="1" x14ac:dyDescent="0.3">
      <c r="A832" s="7"/>
      <c r="B832" s="7"/>
      <c r="C832" s="7"/>
      <c r="D832" s="7"/>
      <c r="E832" s="7"/>
      <c r="F832" s="7"/>
      <c r="G832" s="6"/>
      <c r="H832" s="8"/>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row>
    <row r="833" spans="1:39" ht="16.5" customHeight="1" x14ac:dyDescent="0.3">
      <c r="A833" s="7"/>
      <c r="B833" s="7"/>
      <c r="C833" s="7"/>
      <c r="D833" s="7"/>
      <c r="E833" s="7"/>
      <c r="F833" s="7"/>
      <c r="G833" s="6"/>
      <c r="H833" s="8"/>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row>
    <row r="834" spans="1:39" ht="16.5" customHeight="1" x14ac:dyDescent="0.3">
      <c r="A834" s="7"/>
      <c r="B834" s="7"/>
      <c r="C834" s="7"/>
      <c r="D834" s="7"/>
      <c r="E834" s="7"/>
      <c r="F834" s="7"/>
      <c r="G834" s="6"/>
      <c r="H834" s="8"/>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row>
    <row r="835" spans="1:39" ht="16.5" customHeight="1" x14ac:dyDescent="0.3">
      <c r="A835" s="7"/>
      <c r="B835" s="7"/>
      <c r="C835" s="7"/>
      <c r="D835" s="7"/>
      <c r="E835" s="7"/>
      <c r="F835" s="7"/>
      <c r="G835" s="6"/>
      <c r="H835" s="8"/>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row>
    <row r="836" spans="1:39" ht="16.5" customHeight="1" x14ac:dyDescent="0.3">
      <c r="A836" s="7"/>
      <c r="B836" s="7"/>
      <c r="C836" s="7"/>
      <c r="D836" s="7"/>
      <c r="E836" s="7"/>
      <c r="F836" s="7"/>
      <c r="G836" s="6"/>
      <c r="H836" s="8"/>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row>
    <row r="837" spans="1:39" ht="16.5" customHeight="1" x14ac:dyDescent="0.3">
      <c r="A837" s="7"/>
      <c r="B837" s="7"/>
      <c r="C837" s="7"/>
      <c r="D837" s="7"/>
      <c r="E837" s="7"/>
      <c r="F837" s="7"/>
      <c r="G837" s="6"/>
      <c r="H837" s="8"/>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row>
    <row r="838" spans="1:39" ht="16.5" customHeight="1" x14ac:dyDescent="0.3">
      <c r="A838" s="7"/>
      <c r="B838" s="7"/>
      <c r="C838" s="7"/>
      <c r="D838" s="7"/>
      <c r="E838" s="7"/>
      <c r="F838" s="7"/>
      <c r="G838" s="6"/>
      <c r="H838" s="8"/>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row>
    <row r="839" spans="1:39" ht="16.5" customHeight="1" x14ac:dyDescent="0.3">
      <c r="A839" s="7"/>
      <c r="B839" s="7"/>
      <c r="C839" s="7"/>
      <c r="D839" s="7"/>
      <c r="E839" s="7"/>
      <c r="F839" s="7"/>
      <c r="G839" s="6"/>
      <c r="H839" s="8"/>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row>
    <row r="840" spans="1:39" ht="16.5" customHeight="1" x14ac:dyDescent="0.3">
      <c r="A840" s="7"/>
      <c r="B840" s="7"/>
      <c r="C840" s="7"/>
      <c r="D840" s="7"/>
      <c r="E840" s="7"/>
      <c r="F840" s="7"/>
      <c r="G840" s="6"/>
      <c r="H840" s="8"/>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row>
    <row r="841" spans="1:39" ht="16.5" customHeight="1" x14ac:dyDescent="0.3">
      <c r="A841" s="7"/>
      <c r="B841" s="7"/>
      <c r="C841" s="7"/>
      <c r="D841" s="7"/>
      <c r="E841" s="7"/>
      <c r="F841" s="7"/>
      <c r="G841" s="6"/>
      <c r="H841" s="8"/>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row>
    <row r="842" spans="1:39" ht="16.5" customHeight="1" x14ac:dyDescent="0.3">
      <c r="A842" s="7"/>
      <c r="B842" s="7"/>
      <c r="C842" s="7"/>
      <c r="D842" s="7"/>
      <c r="E842" s="7"/>
      <c r="F842" s="7"/>
      <c r="G842" s="6"/>
      <c r="H842" s="8"/>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row>
    <row r="843" spans="1:39" ht="16.5" customHeight="1" x14ac:dyDescent="0.3">
      <c r="A843" s="7"/>
      <c r="B843" s="7"/>
      <c r="C843" s="7"/>
      <c r="D843" s="7"/>
      <c r="E843" s="7"/>
      <c r="F843" s="7"/>
      <c r="G843" s="6"/>
      <c r="H843" s="8"/>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row>
    <row r="844" spans="1:39" ht="16.5" customHeight="1" x14ac:dyDescent="0.3">
      <c r="A844" s="7"/>
      <c r="B844" s="7"/>
      <c r="C844" s="7"/>
      <c r="D844" s="7"/>
      <c r="E844" s="7"/>
      <c r="F844" s="7"/>
      <c r="G844" s="6"/>
      <c r="H844" s="8"/>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row>
    <row r="845" spans="1:39" ht="16.5" customHeight="1" x14ac:dyDescent="0.3">
      <c r="A845" s="7"/>
      <c r="B845" s="7"/>
      <c r="C845" s="7"/>
      <c r="D845" s="7"/>
      <c r="E845" s="7"/>
      <c r="F845" s="7"/>
      <c r="G845" s="6"/>
      <c r="H845" s="8"/>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row>
    <row r="846" spans="1:39" ht="16.5" customHeight="1" x14ac:dyDescent="0.3">
      <c r="A846" s="7"/>
      <c r="B846" s="7"/>
      <c r="C846" s="7"/>
      <c r="D846" s="7"/>
      <c r="E846" s="7"/>
      <c r="F846" s="7"/>
      <c r="G846" s="6"/>
      <c r="H846" s="8"/>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row>
    <row r="847" spans="1:39" ht="16.5" customHeight="1" x14ac:dyDescent="0.3">
      <c r="A847" s="7"/>
      <c r="B847" s="7"/>
      <c r="C847" s="7"/>
      <c r="D847" s="7"/>
      <c r="E847" s="7"/>
      <c r="F847" s="7"/>
      <c r="G847" s="6"/>
      <c r="H847" s="8"/>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row>
    <row r="848" spans="1:39" ht="16.5" customHeight="1" x14ac:dyDescent="0.3">
      <c r="A848" s="7"/>
      <c r="B848" s="7"/>
      <c r="C848" s="7"/>
      <c r="D848" s="7"/>
      <c r="E848" s="7"/>
      <c r="F848" s="7"/>
      <c r="G848" s="6"/>
      <c r="H848" s="8"/>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row>
    <row r="849" spans="1:39" ht="16.5" customHeight="1" x14ac:dyDescent="0.3">
      <c r="A849" s="7"/>
      <c r="B849" s="7"/>
      <c r="C849" s="7"/>
      <c r="D849" s="7"/>
      <c r="E849" s="7"/>
      <c r="F849" s="7"/>
      <c r="G849" s="6"/>
      <c r="H849" s="8"/>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row>
    <row r="850" spans="1:39" ht="16.5" customHeight="1" x14ac:dyDescent="0.3">
      <c r="A850" s="7"/>
      <c r="B850" s="7"/>
      <c r="C850" s="7"/>
      <c r="D850" s="7"/>
      <c r="E850" s="7"/>
      <c r="F850" s="7"/>
      <c r="G850" s="6"/>
      <c r="H850" s="8"/>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row>
    <row r="851" spans="1:39" ht="16.5" customHeight="1" x14ac:dyDescent="0.3">
      <c r="A851" s="7"/>
      <c r="B851" s="7"/>
      <c r="C851" s="7"/>
      <c r="D851" s="7"/>
      <c r="E851" s="7"/>
      <c r="F851" s="7"/>
      <c r="G851" s="6"/>
      <c r="H851" s="8"/>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row>
    <row r="852" spans="1:39" ht="16.5" customHeight="1" x14ac:dyDescent="0.3">
      <c r="A852" s="7"/>
      <c r="B852" s="7"/>
      <c r="C852" s="7"/>
      <c r="D852" s="7"/>
      <c r="E852" s="7"/>
      <c r="F852" s="7"/>
      <c r="G852" s="6"/>
      <c r="H852" s="8"/>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row>
    <row r="853" spans="1:39" ht="16.5" customHeight="1" x14ac:dyDescent="0.3">
      <c r="A853" s="7"/>
      <c r="B853" s="7"/>
      <c r="C853" s="7"/>
      <c r="D853" s="7"/>
      <c r="E853" s="7"/>
      <c r="F853" s="7"/>
      <c r="G853" s="6"/>
      <c r="H853" s="8"/>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row>
    <row r="854" spans="1:39" ht="16.5" customHeight="1" x14ac:dyDescent="0.3">
      <c r="A854" s="7"/>
      <c r="B854" s="7"/>
      <c r="C854" s="7"/>
      <c r="D854" s="7"/>
      <c r="E854" s="7"/>
      <c r="F854" s="7"/>
      <c r="G854" s="6"/>
      <c r="H854" s="8"/>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row>
    <row r="855" spans="1:39" ht="16.5" customHeight="1" x14ac:dyDescent="0.3">
      <c r="A855" s="7"/>
      <c r="B855" s="7"/>
      <c r="C855" s="7"/>
      <c r="D855" s="7"/>
      <c r="E855" s="7"/>
      <c r="F855" s="7"/>
      <c r="G855" s="6"/>
      <c r="H855" s="8"/>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row>
    <row r="856" spans="1:39" ht="16.5" customHeight="1" x14ac:dyDescent="0.3">
      <c r="A856" s="7"/>
      <c r="B856" s="7"/>
      <c r="C856" s="7"/>
      <c r="D856" s="7"/>
      <c r="E856" s="7"/>
      <c r="F856" s="7"/>
      <c r="G856" s="6"/>
      <c r="H856" s="8"/>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row>
    <row r="857" spans="1:39" ht="16.5" customHeight="1" x14ac:dyDescent="0.3">
      <c r="A857" s="7"/>
      <c r="B857" s="7"/>
      <c r="C857" s="7"/>
      <c r="D857" s="7"/>
      <c r="E857" s="7"/>
      <c r="F857" s="7"/>
      <c r="G857" s="6"/>
      <c r="H857" s="8"/>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row>
    <row r="858" spans="1:39" ht="16.5" customHeight="1" x14ac:dyDescent="0.3">
      <c r="A858" s="7"/>
      <c r="B858" s="7"/>
      <c r="C858" s="7"/>
      <c r="D858" s="7"/>
      <c r="E858" s="7"/>
      <c r="F858" s="7"/>
      <c r="G858" s="6"/>
      <c r="H858" s="8"/>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row>
    <row r="859" spans="1:39" ht="16.5" customHeight="1" x14ac:dyDescent="0.3">
      <c r="A859" s="7"/>
      <c r="B859" s="7"/>
      <c r="C859" s="7"/>
      <c r="D859" s="7"/>
      <c r="E859" s="7"/>
      <c r="F859" s="7"/>
      <c r="G859" s="6"/>
      <c r="H859" s="8"/>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row>
    <row r="860" spans="1:39" ht="16.5" customHeight="1" x14ac:dyDescent="0.3">
      <c r="A860" s="7"/>
      <c r="B860" s="7"/>
      <c r="C860" s="7"/>
      <c r="D860" s="7"/>
      <c r="E860" s="7"/>
      <c r="F860" s="7"/>
      <c r="G860" s="6"/>
      <c r="H860" s="8"/>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row>
    <row r="861" spans="1:39" ht="16.5" customHeight="1" x14ac:dyDescent="0.3">
      <c r="A861" s="7"/>
      <c r="B861" s="7"/>
      <c r="C861" s="7"/>
      <c r="D861" s="7"/>
      <c r="E861" s="7"/>
      <c r="F861" s="7"/>
      <c r="G861" s="6"/>
      <c r="H861" s="8"/>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row>
    <row r="862" spans="1:39" ht="16.5" customHeight="1" x14ac:dyDescent="0.3">
      <c r="A862" s="7"/>
      <c r="B862" s="7"/>
      <c r="C862" s="7"/>
      <c r="D862" s="7"/>
      <c r="E862" s="7"/>
      <c r="F862" s="7"/>
      <c r="G862" s="6"/>
      <c r="H862" s="8"/>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row>
    <row r="863" spans="1:39" ht="16.5" customHeight="1" x14ac:dyDescent="0.3">
      <c r="A863" s="7"/>
      <c r="B863" s="7"/>
      <c r="C863" s="7"/>
      <c r="D863" s="7"/>
      <c r="E863" s="7"/>
      <c r="F863" s="7"/>
      <c r="G863" s="6"/>
      <c r="H863" s="8"/>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row>
    <row r="864" spans="1:39" ht="16.5" customHeight="1" x14ac:dyDescent="0.3">
      <c r="A864" s="7"/>
      <c r="B864" s="7"/>
      <c r="C864" s="7"/>
      <c r="D864" s="7"/>
      <c r="E864" s="7"/>
      <c r="F864" s="7"/>
      <c r="G864" s="6"/>
      <c r="H864" s="8"/>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row>
    <row r="865" spans="1:39" ht="16.5" customHeight="1" x14ac:dyDescent="0.3">
      <c r="A865" s="7"/>
      <c r="B865" s="7"/>
      <c r="C865" s="7"/>
      <c r="D865" s="7"/>
      <c r="E865" s="7"/>
      <c r="F865" s="7"/>
      <c r="G865" s="6"/>
      <c r="H865" s="8"/>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row>
    <row r="866" spans="1:39" ht="16.5" customHeight="1" x14ac:dyDescent="0.3">
      <c r="A866" s="7"/>
      <c r="B866" s="7"/>
      <c r="C866" s="7"/>
      <c r="D866" s="7"/>
      <c r="E866" s="7"/>
      <c r="F866" s="7"/>
      <c r="G866" s="6"/>
      <c r="H866" s="8"/>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row>
    <row r="867" spans="1:39" ht="16.5" customHeight="1" x14ac:dyDescent="0.3">
      <c r="A867" s="7"/>
      <c r="B867" s="7"/>
      <c r="C867" s="7"/>
      <c r="D867" s="7"/>
      <c r="E867" s="7"/>
      <c r="F867" s="7"/>
      <c r="G867" s="6"/>
      <c r="H867" s="8"/>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row>
    <row r="868" spans="1:39" ht="16.5" customHeight="1" x14ac:dyDescent="0.3">
      <c r="A868" s="7"/>
      <c r="B868" s="7"/>
      <c r="C868" s="7"/>
      <c r="D868" s="7"/>
      <c r="E868" s="7"/>
      <c r="F868" s="7"/>
      <c r="G868" s="6"/>
      <c r="H868" s="8"/>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row>
    <row r="869" spans="1:39" ht="16.5" customHeight="1" x14ac:dyDescent="0.3">
      <c r="A869" s="7"/>
      <c r="B869" s="7"/>
      <c r="C869" s="7"/>
      <c r="D869" s="7"/>
      <c r="E869" s="7"/>
      <c r="F869" s="7"/>
      <c r="G869" s="6"/>
      <c r="H869" s="8"/>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row>
    <row r="870" spans="1:39" ht="16.5" customHeight="1" x14ac:dyDescent="0.3">
      <c r="A870" s="7"/>
      <c r="B870" s="7"/>
      <c r="C870" s="7"/>
      <c r="D870" s="7"/>
      <c r="E870" s="7"/>
      <c r="F870" s="7"/>
      <c r="G870" s="6"/>
      <c r="H870" s="8"/>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row>
    <row r="871" spans="1:39" ht="16.5" customHeight="1" x14ac:dyDescent="0.3">
      <c r="A871" s="7"/>
      <c r="B871" s="7"/>
      <c r="C871" s="7"/>
      <c r="D871" s="7"/>
      <c r="E871" s="7"/>
      <c r="F871" s="7"/>
      <c r="G871" s="6"/>
      <c r="H871" s="8"/>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row>
    <row r="872" spans="1:39" ht="16.5" customHeight="1" x14ac:dyDescent="0.3">
      <c r="A872" s="7"/>
      <c r="B872" s="7"/>
      <c r="C872" s="7"/>
      <c r="D872" s="7"/>
      <c r="E872" s="7"/>
      <c r="F872" s="7"/>
      <c r="G872" s="6"/>
      <c r="H872" s="8"/>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row>
    <row r="873" spans="1:39" ht="16.5" customHeight="1" x14ac:dyDescent="0.3">
      <c r="A873" s="7"/>
      <c r="B873" s="7"/>
      <c r="C873" s="7"/>
      <c r="D873" s="7"/>
      <c r="E873" s="7"/>
      <c r="F873" s="7"/>
      <c r="G873" s="6"/>
      <c r="H873" s="8"/>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row>
    <row r="874" spans="1:39" ht="16.5" customHeight="1" x14ac:dyDescent="0.3">
      <c r="A874" s="7"/>
      <c r="B874" s="7"/>
      <c r="C874" s="7"/>
      <c r="D874" s="7"/>
      <c r="E874" s="7"/>
      <c r="F874" s="7"/>
      <c r="G874" s="6"/>
      <c r="H874" s="8"/>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row>
    <row r="875" spans="1:39" ht="16.5" customHeight="1" x14ac:dyDescent="0.3">
      <c r="A875" s="7"/>
      <c r="B875" s="7"/>
      <c r="C875" s="7"/>
      <c r="D875" s="7"/>
      <c r="E875" s="7"/>
      <c r="F875" s="7"/>
      <c r="G875" s="6"/>
      <c r="H875" s="8"/>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row>
    <row r="876" spans="1:39" ht="16.5" customHeight="1" x14ac:dyDescent="0.3">
      <c r="A876" s="7"/>
      <c r="B876" s="7"/>
      <c r="C876" s="7"/>
      <c r="D876" s="7"/>
      <c r="E876" s="7"/>
      <c r="F876" s="7"/>
      <c r="G876" s="6"/>
      <c r="H876" s="8"/>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row>
    <row r="877" spans="1:39" ht="16.5" customHeight="1" x14ac:dyDescent="0.3">
      <c r="A877" s="7"/>
      <c r="B877" s="7"/>
      <c r="C877" s="7"/>
      <c r="D877" s="7"/>
      <c r="E877" s="7"/>
      <c r="F877" s="7"/>
      <c r="G877" s="6"/>
      <c r="H877" s="8"/>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row>
    <row r="878" spans="1:39" ht="16.5" customHeight="1" x14ac:dyDescent="0.3">
      <c r="A878" s="7"/>
      <c r="B878" s="7"/>
      <c r="C878" s="7"/>
      <c r="D878" s="7"/>
      <c r="E878" s="7"/>
      <c r="F878" s="7"/>
      <c r="G878" s="6"/>
      <c r="H878" s="8"/>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row>
    <row r="879" spans="1:39" ht="16.5" customHeight="1" x14ac:dyDescent="0.3">
      <c r="A879" s="7"/>
      <c r="B879" s="7"/>
      <c r="C879" s="7"/>
      <c r="D879" s="7"/>
      <c r="E879" s="7"/>
      <c r="F879" s="7"/>
      <c r="G879" s="6"/>
      <c r="H879" s="8"/>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row>
    <row r="880" spans="1:39" ht="16.5" customHeight="1" x14ac:dyDescent="0.3">
      <c r="A880" s="7"/>
      <c r="B880" s="7"/>
      <c r="C880" s="7"/>
      <c r="D880" s="7"/>
      <c r="E880" s="7"/>
      <c r="F880" s="7"/>
      <c r="G880" s="6"/>
      <c r="H880" s="8"/>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row>
    <row r="881" spans="1:39" ht="16.5" customHeight="1" x14ac:dyDescent="0.3">
      <c r="A881" s="7"/>
      <c r="B881" s="7"/>
      <c r="C881" s="7"/>
      <c r="D881" s="7"/>
      <c r="E881" s="7"/>
      <c r="F881" s="7"/>
      <c r="G881" s="6"/>
      <c r="H881" s="8"/>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row>
    <row r="882" spans="1:39" ht="16.5" customHeight="1" x14ac:dyDescent="0.3">
      <c r="A882" s="7"/>
      <c r="B882" s="7"/>
      <c r="C882" s="7"/>
      <c r="D882" s="7"/>
      <c r="E882" s="7"/>
      <c r="F882" s="7"/>
      <c r="G882" s="6"/>
      <c r="H882" s="8"/>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row>
    <row r="883" spans="1:39" ht="16.5" customHeight="1" x14ac:dyDescent="0.3">
      <c r="A883" s="7"/>
      <c r="B883" s="7"/>
      <c r="C883" s="7"/>
      <c r="D883" s="7"/>
      <c r="E883" s="7"/>
      <c r="F883" s="7"/>
      <c r="G883" s="6"/>
      <c r="H883" s="8"/>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row>
    <row r="884" spans="1:39" ht="16.5" customHeight="1" x14ac:dyDescent="0.3">
      <c r="A884" s="7"/>
      <c r="B884" s="7"/>
      <c r="C884" s="7"/>
      <c r="D884" s="7"/>
      <c r="E884" s="7"/>
      <c r="F884" s="7"/>
      <c r="G884" s="6"/>
      <c r="H884" s="8"/>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row>
    <row r="885" spans="1:39" ht="16.5" customHeight="1" x14ac:dyDescent="0.3">
      <c r="A885" s="7"/>
      <c r="B885" s="7"/>
      <c r="C885" s="7"/>
      <c r="D885" s="7"/>
      <c r="E885" s="7"/>
      <c r="F885" s="7"/>
      <c r="G885" s="6"/>
      <c r="H885" s="8"/>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row>
    <row r="886" spans="1:39" ht="16.5" customHeight="1" x14ac:dyDescent="0.3">
      <c r="A886" s="7"/>
      <c r="B886" s="7"/>
      <c r="C886" s="7"/>
      <c r="D886" s="7"/>
      <c r="E886" s="7"/>
      <c r="F886" s="7"/>
      <c r="G886" s="6"/>
      <c r="H886" s="8"/>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row>
    <row r="887" spans="1:39" ht="16.5" customHeight="1" x14ac:dyDescent="0.3">
      <c r="A887" s="7"/>
      <c r="B887" s="7"/>
      <c r="C887" s="7"/>
      <c r="D887" s="7"/>
      <c r="E887" s="7"/>
      <c r="F887" s="7"/>
      <c r="G887" s="6"/>
      <c r="H887" s="8"/>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row>
    <row r="888" spans="1:39" ht="16.5" customHeight="1" x14ac:dyDescent="0.3">
      <c r="A888" s="7"/>
      <c r="B888" s="7"/>
      <c r="C888" s="7"/>
      <c r="D888" s="7"/>
      <c r="E888" s="7"/>
      <c r="F888" s="7"/>
      <c r="G888" s="6"/>
      <c r="H888" s="8"/>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row>
    <row r="889" spans="1:39" ht="16.5" customHeight="1" x14ac:dyDescent="0.3">
      <c r="A889" s="7"/>
      <c r="B889" s="7"/>
      <c r="C889" s="7"/>
      <c r="D889" s="7"/>
      <c r="E889" s="7"/>
      <c r="F889" s="7"/>
      <c r="G889" s="6"/>
      <c r="H889" s="8"/>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row>
    <row r="890" spans="1:39" ht="16.5" customHeight="1" x14ac:dyDescent="0.3">
      <c r="A890" s="7"/>
      <c r="B890" s="7"/>
      <c r="C890" s="7"/>
      <c r="D890" s="7"/>
      <c r="E890" s="7"/>
      <c r="F890" s="7"/>
      <c r="G890" s="6"/>
      <c r="H890" s="8"/>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row>
    <row r="891" spans="1:39" ht="16.5" customHeight="1" x14ac:dyDescent="0.3">
      <c r="A891" s="7"/>
      <c r="B891" s="7"/>
      <c r="C891" s="7"/>
      <c r="D891" s="7"/>
      <c r="E891" s="7"/>
      <c r="F891" s="7"/>
      <c r="G891" s="6"/>
      <c r="H891" s="8"/>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row>
    <row r="892" spans="1:39" ht="16.5" customHeight="1" x14ac:dyDescent="0.3">
      <c r="A892" s="7"/>
      <c r="B892" s="7"/>
      <c r="C892" s="7"/>
      <c r="D892" s="7"/>
      <c r="E892" s="7"/>
      <c r="F892" s="7"/>
      <c r="G892" s="6"/>
      <c r="H892" s="8"/>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row>
    <row r="893" spans="1:39" ht="16.5" customHeight="1" x14ac:dyDescent="0.3">
      <c r="A893" s="7"/>
      <c r="B893" s="7"/>
      <c r="C893" s="7"/>
      <c r="D893" s="7"/>
      <c r="E893" s="7"/>
      <c r="F893" s="7"/>
      <c r="G893" s="6"/>
      <c r="H893" s="8"/>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row>
    <row r="894" spans="1:39" ht="16.5" customHeight="1" x14ac:dyDescent="0.3">
      <c r="A894" s="7"/>
      <c r="B894" s="7"/>
      <c r="C894" s="7"/>
      <c r="D894" s="7"/>
      <c r="E894" s="7"/>
      <c r="F894" s="7"/>
      <c r="G894" s="6"/>
      <c r="H894" s="8"/>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row>
    <row r="895" spans="1:39" ht="16.5" customHeight="1" x14ac:dyDescent="0.3">
      <c r="A895" s="7"/>
      <c r="B895" s="7"/>
      <c r="C895" s="7"/>
      <c r="D895" s="7"/>
      <c r="E895" s="7"/>
      <c r="F895" s="7"/>
      <c r="G895" s="6"/>
      <c r="H895" s="8"/>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row>
    <row r="896" spans="1:39" ht="16.5" customHeight="1" x14ac:dyDescent="0.3">
      <c r="A896" s="7"/>
      <c r="B896" s="7"/>
      <c r="C896" s="7"/>
      <c r="D896" s="7"/>
      <c r="E896" s="7"/>
      <c r="F896" s="7"/>
      <c r="G896" s="6"/>
      <c r="H896" s="8"/>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row>
    <row r="897" spans="1:39" ht="16.5" customHeight="1" x14ac:dyDescent="0.3">
      <c r="A897" s="7"/>
      <c r="B897" s="7"/>
      <c r="C897" s="7"/>
      <c r="D897" s="7"/>
      <c r="E897" s="7"/>
      <c r="F897" s="7"/>
      <c r="G897" s="6"/>
      <c r="H897" s="8"/>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row>
    <row r="898" spans="1:39" ht="16.5" customHeight="1" x14ac:dyDescent="0.3">
      <c r="A898" s="7"/>
      <c r="B898" s="7"/>
      <c r="C898" s="7"/>
      <c r="D898" s="7"/>
      <c r="E898" s="7"/>
      <c r="F898" s="7"/>
      <c r="G898" s="6"/>
      <c r="H898" s="8"/>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row>
    <row r="899" spans="1:39" ht="16.5" customHeight="1" x14ac:dyDescent="0.3">
      <c r="A899" s="7"/>
      <c r="B899" s="7"/>
      <c r="C899" s="7"/>
      <c r="D899" s="7"/>
      <c r="E899" s="7"/>
      <c r="F899" s="7"/>
      <c r="G899" s="6"/>
      <c r="H899" s="8"/>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row>
    <row r="900" spans="1:39" ht="16.5" customHeight="1" x14ac:dyDescent="0.3">
      <c r="A900" s="7"/>
      <c r="B900" s="7"/>
      <c r="C900" s="7"/>
      <c r="D900" s="7"/>
      <c r="E900" s="7"/>
      <c r="F900" s="7"/>
      <c r="G900" s="6"/>
      <c r="H900" s="8"/>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row>
    <row r="901" spans="1:39" ht="16.5" customHeight="1" x14ac:dyDescent="0.3">
      <c r="A901" s="7"/>
      <c r="B901" s="7"/>
      <c r="C901" s="7"/>
      <c r="D901" s="7"/>
      <c r="E901" s="7"/>
      <c r="F901" s="7"/>
      <c r="G901" s="6"/>
      <c r="H901" s="8"/>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row>
    <row r="902" spans="1:39" ht="16.5" customHeight="1" x14ac:dyDescent="0.3">
      <c r="A902" s="7"/>
      <c r="B902" s="7"/>
      <c r="C902" s="7"/>
      <c r="D902" s="7"/>
      <c r="E902" s="7"/>
      <c r="F902" s="7"/>
      <c r="G902" s="6"/>
      <c r="H902" s="8"/>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row>
    <row r="903" spans="1:39" ht="16.5" customHeight="1" x14ac:dyDescent="0.3">
      <c r="A903" s="7"/>
      <c r="B903" s="7"/>
      <c r="C903" s="7"/>
      <c r="D903" s="7"/>
      <c r="E903" s="7"/>
      <c r="F903" s="7"/>
      <c r="G903" s="6"/>
      <c r="H903" s="8"/>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row>
    <row r="904" spans="1:39" ht="16.5" customHeight="1" x14ac:dyDescent="0.3">
      <c r="A904" s="7"/>
      <c r="B904" s="7"/>
      <c r="C904" s="7"/>
      <c r="D904" s="7"/>
      <c r="E904" s="7"/>
      <c r="F904" s="7"/>
      <c r="G904" s="6"/>
      <c r="H904" s="8"/>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row>
    <row r="905" spans="1:39" ht="16.5" customHeight="1" x14ac:dyDescent="0.3">
      <c r="A905" s="7"/>
      <c r="B905" s="7"/>
      <c r="C905" s="7"/>
      <c r="D905" s="7"/>
      <c r="E905" s="7"/>
      <c r="F905" s="7"/>
      <c r="G905" s="6"/>
      <c r="H905" s="8"/>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row>
    <row r="906" spans="1:39" ht="16.5" customHeight="1" x14ac:dyDescent="0.3">
      <c r="A906" s="7"/>
      <c r="B906" s="7"/>
      <c r="C906" s="7"/>
      <c r="D906" s="7"/>
      <c r="E906" s="7"/>
      <c r="F906" s="7"/>
      <c r="G906" s="6"/>
      <c r="H906" s="8"/>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row>
    <row r="907" spans="1:39" ht="16.5" customHeight="1" x14ac:dyDescent="0.3">
      <c r="A907" s="7"/>
      <c r="B907" s="7"/>
      <c r="C907" s="7"/>
      <c r="D907" s="7"/>
      <c r="E907" s="7"/>
      <c r="F907" s="7"/>
      <c r="G907" s="6"/>
      <c r="H907" s="8"/>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row>
    <row r="908" spans="1:39" ht="16.5" customHeight="1" x14ac:dyDescent="0.3">
      <c r="A908" s="7"/>
      <c r="B908" s="7"/>
      <c r="C908" s="7"/>
      <c r="D908" s="7"/>
      <c r="E908" s="7"/>
      <c r="F908" s="7"/>
      <c r="G908" s="6"/>
      <c r="H908" s="8"/>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row>
    <row r="909" spans="1:39" ht="16.5" customHeight="1" x14ac:dyDescent="0.3">
      <c r="A909" s="7"/>
      <c r="B909" s="7"/>
      <c r="C909" s="7"/>
      <c r="D909" s="7"/>
      <c r="E909" s="7"/>
      <c r="F909" s="7"/>
      <c r="G909" s="6"/>
      <c r="H909" s="8"/>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row>
    <row r="910" spans="1:39" ht="16.5" customHeight="1" x14ac:dyDescent="0.3">
      <c r="A910" s="7"/>
      <c r="B910" s="7"/>
      <c r="C910" s="7"/>
      <c r="D910" s="7"/>
      <c r="E910" s="7"/>
      <c r="F910" s="7"/>
      <c r="G910" s="6"/>
      <c r="H910" s="8"/>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row>
    <row r="911" spans="1:39" ht="16.5" customHeight="1" x14ac:dyDescent="0.3">
      <c r="A911" s="7"/>
      <c r="B911" s="7"/>
      <c r="C911" s="7"/>
      <c r="D911" s="7"/>
      <c r="E911" s="7"/>
      <c r="F911" s="7"/>
      <c r="G911" s="6"/>
      <c r="H911" s="8"/>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row>
    <row r="912" spans="1:39" ht="16.5" customHeight="1" x14ac:dyDescent="0.3">
      <c r="A912" s="7"/>
      <c r="B912" s="7"/>
      <c r="C912" s="7"/>
      <c r="D912" s="7"/>
      <c r="E912" s="7"/>
      <c r="F912" s="7"/>
      <c r="G912" s="6"/>
      <c r="H912" s="8"/>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row>
    <row r="913" spans="1:39" ht="16.5" customHeight="1" x14ac:dyDescent="0.3">
      <c r="A913" s="7"/>
      <c r="B913" s="7"/>
      <c r="C913" s="7"/>
      <c r="D913" s="7"/>
      <c r="E913" s="7"/>
      <c r="F913" s="7"/>
      <c r="G913" s="6"/>
      <c r="H913" s="8"/>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row>
    <row r="914" spans="1:39" ht="16.5" customHeight="1" x14ac:dyDescent="0.3">
      <c r="A914" s="7"/>
      <c r="B914" s="7"/>
      <c r="C914" s="7"/>
      <c r="D914" s="7"/>
      <c r="E914" s="7"/>
      <c r="F914" s="7"/>
      <c r="G914" s="6"/>
      <c r="H914" s="8"/>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row>
    <row r="915" spans="1:39" ht="16.5" customHeight="1" x14ac:dyDescent="0.3">
      <c r="A915" s="7"/>
      <c r="B915" s="7"/>
      <c r="C915" s="7"/>
      <c r="D915" s="7"/>
      <c r="E915" s="7"/>
      <c r="F915" s="7"/>
      <c r="G915" s="6"/>
      <c r="H915" s="8"/>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row>
    <row r="916" spans="1:39" ht="16.5" customHeight="1" x14ac:dyDescent="0.3">
      <c r="A916" s="7"/>
      <c r="B916" s="7"/>
      <c r="C916" s="7"/>
      <c r="D916" s="7"/>
      <c r="E916" s="7"/>
      <c r="F916" s="7"/>
      <c r="G916" s="6"/>
      <c r="H916" s="8"/>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row>
    <row r="917" spans="1:39" ht="16.5" customHeight="1" x14ac:dyDescent="0.3">
      <c r="A917" s="7"/>
      <c r="B917" s="7"/>
      <c r="C917" s="7"/>
      <c r="D917" s="7"/>
      <c r="E917" s="7"/>
      <c r="F917" s="7"/>
      <c r="G917" s="6"/>
      <c r="H917" s="8"/>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row>
    <row r="918" spans="1:39" ht="16.5" customHeight="1" x14ac:dyDescent="0.3">
      <c r="A918" s="7"/>
      <c r="B918" s="7"/>
      <c r="C918" s="7"/>
      <c r="D918" s="7"/>
      <c r="E918" s="7"/>
      <c r="F918" s="7"/>
      <c r="G918" s="6"/>
      <c r="H918" s="8"/>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row>
    <row r="919" spans="1:39" ht="16.5" customHeight="1" x14ac:dyDescent="0.3">
      <c r="A919" s="7"/>
      <c r="B919" s="7"/>
      <c r="C919" s="7"/>
      <c r="D919" s="7"/>
      <c r="E919" s="7"/>
      <c r="F919" s="7"/>
      <c r="G919" s="6"/>
      <c r="H919" s="8"/>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row>
    <row r="920" spans="1:39" ht="16.5" customHeight="1" x14ac:dyDescent="0.3">
      <c r="A920" s="7"/>
      <c r="B920" s="7"/>
      <c r="C920" s="7"/>
      <c r="D920" s="7"/>
      <c r="E920" s="7"/>
      <c r="F920" s="7"/>
      <c r="G920" s="6"/>
      <c r="H920" s="8"/>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row>
    <row r="921" spans="1:39" ht="16.5" customHeight="1" x14ac:dyDescent="0.3">
      <c r="A921" s="7"/>
      <c r="B921" s="7"/>
      <c r="C921" s="7"/>
      <c r="D921" s="7"/>
      <c r="E921" s="7"/>
      <c r="F921" s="7"/>
      <c r="G921" s="6"/>
      <c r="H921" s="8"/>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row>
    <row r="922" spans="1:39" ht="16.5" customHeight="1" x14ac:dyDescent="0.3">
      <c r="A922" s="7"/>
      <c r="B922" s="7"/>
      <c r="C922" s="7"/>
      <c r="D922" s="7"/>
      <c r="E922" s="7"/>
      <c r="F922" s="7"/>
      <c r="G922" s="6"/>
      <c r="H922" s="8"/>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row>
    <row r="923" spans="1:39" ht="16.5" customHeight="1" x14ac:dyDescent="0.3">
      <c r="A923" s="7"/>
      <c r="B923" s="7"/>
      <c r="C923" s="7"/>
      <c r="D923" s="7"/>
      <c r="E923" s="7"/>
      <c r="F923" s="7"/>
      <c r="G923" s="6"/>
      <c r="H923" s="8"/>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row>
    <row r="924" spans="1:39" ht="16.5" customHeight="1" x14ac:dyDescent="0.3">
      <c r="A924" s="7"/>
      <c r="B924" s="7"/>
      <c r="C924" s="7"/>
      <c r="D924" s="7"/>
      <c r="E924" s="7"/>
      <c r="F924" s="7"/>
      <c r="G924" s="6"/>
      <c r="H924" s="8"/>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row>
    <row r="925" spans="1:39" ht="16.5" customHeight="1" x14ac:dyDescent="0.3">
      <c r="A925" s="7"/>
      <c r="B925" s="7"/>
      <c r="C925" s="7"/>
      <c r="D925" s="7"/>
      <c r="E925" s="7"/>
      <c r="F925" s="7"/>
      <c r="G925" s="6"/>
      <c r="H925" s="8"/>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row>
    <row r="926" spans="1:39" ht="16.5" customHeight="1" x14ac:dyDescent="0.3">
      <c r="A926" s="7"/>
      <c r="B926" s="7"/>
      <c r="C926" s="7"/>
      <c r="D926" s="7"/>
      <c r="E926" s="7"/>
      <c r="F926" s="7"/>
      <c r="G926" s="6"/>
      <c r="H926" s="8"/>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row>
    <row r="927" spans="1:39" ht="16.5" customHeight="1" x14ac:dyDescent="0.3">
      <c r="A927" s="7"/>
      <c r="B927" s="7"/>
      <c r="C927" s="7"/>
      <c r="D927" s="7"/>
      <c r="E927" s="7"/>
      <c r="F927" s="7"/>
      <c r="G927" s="6"/>
      <c r="H927" s="8"/>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row>
    <row r="928" spans="1:39" ht="16.5" customHeight="1" x14ac:dyDescent="0.3">
      <c r="A928" s="7"/>
      <c r="B928" s="7"/>
      <c r="C928" s="7"/>
      <c r="D928" s="7"/>
      <c r="E928" s="7"/>
      <c r="F928" s="7"/>
      <c r="G928" s="6"/>
      <c r="H928" s="8"/>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row>
    <row r="929" spans="1:39" ht="16.5" customHeight="1" x14ac:dyDescent="0.3">
      <c r="A929" s="7"/>
      <c r="B929" s="7"/>
      <c r="C929" s="7"/>
      <c r="D929" s="7"/>
      <c r="E929" s="7"/>
      <c r="F929" s="7"/>
      <c r="G929" s="6"/>
      <c r="H929" s="8"/>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row>
    <row r="930" spans="1:39" ht="16.5" customHeight="1" x14ac:dyDescent="0.3">
      <c r="A930" s="7"/>
      <c r="B930" s="7"/>
      <c r="C930" s="7"/>
      <c r="D930" s="7"/>
      <c r="E930" s="7"/>
      <c r="F930" s="7"/>
      <c r="G930" s="6"/>
      <c r="H930" s="8"/>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row>
    <row r="931" spans="1:39" ht="16.5" customHeight="1" x14ac:dyDescent="0.3">
      <c r="A931" s="7"/>
      <c r="B931" s="7"/>
      <c r="C931" s="7"/>
      <c r="D931" s="7"/>
      <c r="E931" s="7"/>
      <c r="F931" s="7"/>
      <c r="G931" s="6"/>
      <c r="H931" s="8"/>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row>
    <row r="932" spans="1:39" ht="16.5" customHeight="1" x14ac:dyDescent="0.3">
      <c r="A932" s="7"/>
      <c r="B932" s="7"/>
      <c r="C932" s="7"/>
      <c r="D932" s="7"/>
      <c r="E932" s="7"/>
      <c r="F932" s="7"/>
      <c r="G932" s="6"/>
      <c r="H932" s="8"/>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row>
    <row r="933" spans="1:39" ht="16.5" customHeight="1" x14ac:dyDescent="0.3">
      <c r="A933" s="7"/>
      <c r="B933" s="7"/>
      <c r="C933" s="7"/>
      <c r="D933" s="7"/>
      <c r="E933" s="7"/>
      <c r="F933" s="7"/>
      <c r="G933" s="6"/>
      <c r="H933" s="8"/>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row>
    <row r="934" spans="1:39" ht="16.5" customHeight="1" x14ac:dyDescent="0.3">
      <c r="A934" s="7"/>
      <c r="B934" s="7"/>
      <c r="C934" s="7"/>
      <c r="D934" s="7"/>
      <c r="E934" s="7"/>
      <c r="F934" s="7"/>
      <c r="G934" s="6"/>
      <c r="H934" s="8"/>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row>
    <row r="935" spans="1:39" ht="16.5" customHeight="1" x14ac:dyDescent="0.3">
      <c r="A935" s="7"/>
      <c r="B935" s="7"/>
      <c r="C935" s="7"/>
      <c r="D935" s="7"/>
      <c r="E935" s="7"/>
      <c r="F935" s="7"/>
      <c r="G935" s="6"/>
      <c r="H935" s="8"/>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row>
    <row r="936" spans="1:39" ht="16.5" customHeight="1" x14ac:dyDescent="0.3">
      <c r="A936" s="7"/>
      <c r="B936" s="7"/>
      <c r="C936" s="7"/>
      <c r="D936" s="7"/>
      <c r="E936" s="7"/>
      <c r="F936" s="7"/>
      <c r="G936" s="6"/>
      <c r="H936" s="8"/>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row>
    <row r="937" spans="1:39" ht="16.5" customHeight="1" x14ac:dyDescent="0.3">
      <c r="A937" s="7"/>
      <c r="B937" s="7"/>
      <c r="C937" s="7"/>
      <c r="D937" s="7"/>
      <c r="E937" s="7"/>
      <c r="F937" s="7"/>
      <c r="G937" s="6"/>
      <c r="H937" s="8"/>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row>
    <row r="938" spans="1:39" ht="16.5" customHeight="1" x14ac:dyDescent="0.3">
      <c r="A938" s="7"/>
      <c r="B938" s="7"/>
      <c r="C938" s="7"/>
      <c r="D938" s="7"/>
      <c r="E938" s="7"/>
      <c r="F938" s="7"/>
      <c r="G938" s="6"/>
      <c r="H938" s="8"/>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row>
    <row r="939" spans="1:39" ht="16.5" customHeight="1" x14ac:dyDescent="0.3">
      <c r="A939" s="7"/>
      <c r="B939" s="7"/>
      <c r="C939" s="7"/>
      <c r="D939" s="7"/>
      <c r="E939" s="7"/>
      <c r="F939" s="7"/>
      <c r="G939" s="6"/>
      <c r="H939" s="8"/>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row>
    <row r="940" spans="1:39" ht="16.5" customHeight="1" x14ac:dyDescent="0.3">
      <c r="A940" s="7"/>
      <c r="B940" s="7"/>
      <c r="C940" s="7"/>
      <c r="D940" s="7"/>
      <c r="E940" s="7"/>
      <c r="F940" s="7"/>
      <c r="G940" s="6"/>
      <c r="H940" s="8"/>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row>
    <row r="941" spans="1:39" ht="16.5" customHeight="1" x14ac:dyDescent="0.3">
      <c r="A941" s="7"/>
      <c r="B941" s="7"/>
      <c r="C941" s="7"/>
      <c r="D941" s="7"/>
      <c r="E941" s="7"/>
      <c r="F941" s="7"/>
      <c r="G941" s="6"/>
      <c r="H941" s="8"/>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row>
    <row r="942" spans="1:39" ht="16.5" customHeight="1" x14ac:dyDescent="0.3">
      <c r="A942" s="7"/>
      <c r="B942" s="7"/>
      <c r="C942" s="7"/>
      <c r="D942" s="7"/>
      <c r="E942" s="7"/>
      <c r="F942" s="7"/>
      <c r="G942" s="6"/>
      <c r="H942" s="8"/>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row>
    <row r="943" spans="1:39" ht="16.5" customHeight="1" x14ac:dyDescent="0.3">
      <c r="A943" s="7"/>
      <c r="B943" s="7"/>
      <c r="C943" s="7"/>
      <c r="D943" s="7"/>
      <c r="E943" s="7"/>
      <c r="F943" s="7"/>
      <c r="G943" s="6"/>
      <c r="H943" s="8"/>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row>
    <row r="944" spans="1:39" ht="16.5" customHeight="1" x14ac:dyDescent="0.3">
      <c r="A944" s="7"/>
      <c r="B944" s="7"/>
      <c r="C944" s="7"/>
      <c r="D944" s="7"/>
      <c r="E944" s="7"/>
      <c r="F944" s="7"/>
      <c r="G944" s="6"/>
      <c r="H944" s="8"/>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row>
    <row r="945" spans="1:39" ht="16.5" customHeight="1" x14ac:dyDescent="0.3">
      <c r="A945" s="7"/>
      <c r="B945" s="7"/>
      <c r="C945" s="7"/>
      <c r="D945" s="7"/>
      <c r="E945" s="7"/>
      <c r="F945" s="7"/>
      <c r="G945" s="6"/>
      <c r="H945" s="8"/>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row>
    <row r="946" spans="1:39" ht="16.5" customHeight="1" x14ac:dyDescent="0.3">
      <c r="A946" s="7"/>
      <c r="B946" s="7"/>
      <c r="C946" s="7"/>
      <c r="D946" s="7"/>
      <c r="E946" s="7"/>
      <c r="F946" s="7"/>
      <c r="G946" s="6"/>
      <c r="H946" s="8"/>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row>
    <row r="947" spans="1:39" ht="16.5" customHeight="1" x14ac:dyDescent="0.3">
      <c r="A947" s="7"/>
      <c r="B947" s="7"/>
      <c r="C947" s="7"/>
      <c r="D947" s="7"/>
      <c r="E947" s="7"/>
      <c r="F947" s="7"/>
      <c r="G947" s="6"/>
      <c r="H947" s="8"/>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row>
    <row r="948" spans="1:39" ht="16.5" customHeight="1" x14ac:dyDescent="0.3">
      <c r="A948" s="7"/>
      <c r="B948" s="7"/>
      <c r="C948" s="7"/>
      <c r="D948" s="7"/>
      <c r="E948" s="7"/>
      <c r="F948" s="7"/>
      <c r="G948" s="6"/>
      <c r="H948" s="8"/>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row>
    <row r="949" spans="1:39" ht="16.5" customHeight="1" x14ac:dyDescent="0.3">
      <c r="A949" s="7"/>
      <c r="B949" s="7"/>
      <c r="C949" s="7"/>
      <c r="D949" s="7"/>
      <c r="E949" s="7"/>
      <c r="F949" s="7"/>
      <c r="G949" s="6"/>
      <c r="H949" s="8"/>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row>
    <row r="950" spans="1:39" ht="16.5" customHeight="1" x14ac:dyDescent="0.3">
      <c r="A950" s="7"/>
      <c r="B950" s="7"/>
      <c r="C950" s="7"/>
      <c r="D950" s="7"/>
      <c r="E950" s="7"/>
      <c r="F950" s="7"/>
      <c r="G950" s="6"/>
      <c r="H950" s="8"/>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row>
    <row r="951" spans="1:39" ht="16.5" customHeight="1" x14ac:dyDescent="0.3">
      <c r="A951" s="7"/>
      <c r="B951" s="7"/>
      <c r="C951" s="7"/>
      <c r="D951" s="7"/>
      <c r="E951" s="7"/>
      <c r="F951" s="7"/>
      <c r="G951" s="6"/>
      <c r="H951" s="8"/>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row>
    <row r="952" spans="1:39" ht="16.5" customHeight="1" x14ac:dyDescent="0.3">
      <c r="A952" s="7"/>
      <c r="B952" s="7"/>
      <c r="C952" s="7"/>
      <c r="D952" s="7"/>
      <c r="E952" s="7"/>
      <c r="F952" s="7"/>
      <c r="G952" s="6"/>
      <c r="H952" s="8"/>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row>
    <row r="953" spans="1:39" ht="16.5" customHeight="1" x14ac:dyDescent="0.3">
      <c r="A953" s="7"/>
      <c r="B953" s="7"/>
      <c r="C953" s="7"/>
      <c r="D953" s="7"/>
      <c r="E953" s="7"/>
      <c r="F953" s="7"/>
      <c r="G953" s="6"/>
      <c r="H953" s="8"/>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row>
    <row r="954" spans="1:39" ht="16.5" customHeight="1" x14ac:dyDescent="0.3">
      <c r="A954" s="7"/>
      <c r="B954" s="7"/>
      <c r="C954" s="7"/>
      <c r="D954" s="7"/>
      <c r="E954" s="7"/>
      <c r="F954" s="7"/>
      <c r="G954" s="6"/>
      <c r="H954" s="8"/>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row>
    <row r="955" spans="1:39" ht="16.5" customHeight="1" x14ac:dyDescent="0.3">
      <c r="A955" s="7"/>
      <c r="B955" s="7"/>
      <c r="C955" s="7"/>
      <c r="D955" s="7"/>
      <c r="E955" s="7"/>
      <c r="F955" s="7"/>
      <c r="G955" s="6"/>
      <c r="H955" s="8"/>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row>
    <row r="956" spans="1:39" ht="16.5" customHeight="1" x14ac:dyDescent="0.3">
      <c r="A956" s="7"/>
      <c r="B956" s="7"/>
      <c r="C956" s="7"/>
      <c r="D956" s="7"/>
      <c r="E956" s="7"/>
      <c r="F956" s="7"/>
      <c r="G956" s="6"/>
      <c r="H956" s="8"/>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row>
    <row r="957" spans="1:39" ht="16.5" customHeight="1" x14ac:dyDescent="0.3">
      <c r="A957" s="7"/>
      <c r="B957" s="7"/>
      <c r="C957" s="7"/>
      <c r="D957" s="7"/>
      <c r="E957" s="7"/>
      <c r="F957" s="7"/>
      <c r="G957" s="6"/>
      <c r="H957" s="8"/>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row>
    <row r="958" spans="1:39" ht="16.5" customHeight="1" x14ac:dyDescent="0.3">
      <c r="A958" s="7"/>
      <c r="B958" s="7"/>
      <c r="C958" s="7"/>
      <c r="D958" s="7"/>
      <c r="E958" s="7"/>
      <c r="F958" s="7"/>
      <c r="G958" s="6"/>
      <c r="H958" s="8"/>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row>
    <row r="959" spans="1:39" ht="16.5" customHeight="1" x14ac:dyDescent="0.3">
      <c r="A959" s="7"/>
      <c r="B959" s="7"/>
      <c r="C959" s="7"/>
      <c r="D959" s="7"/>
      <c r="E959" s="7"/>
      <c r="F959" s="7"/>
      <c r="G959" s="6"/>
      <c r="H959" s="8"/>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row>
    <row r="960" spans="1:39" ht="16.5" customHeight="1" x14ac:dyDescent="0.3">
      <c r="A960" s="7"/>
      <c r="B960" s="7"/>
      <c r="C960" s="7"/>
      <c r="D960" s="7"/>
      <c r="E960" s="7"/>
      <c r="F960" s="7"/>
      <c r="G960" s="6"/>
      <c r="H960" s="8"/>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row>
    <row r="961" spans="1:39" ht="16.5" customHeight="1" x14ac:dyDescent="0.3">
      <c r="A961" s="7"/>
      <c r="B961" s="7"/>
      <c r="C961" s="7"/>
      <c r="D961" s="7"/>
      <c r="E961" s="7"/>
      <c r="F961" s="7"/>
      <c r="G961" s="6"/>
      <c r="H961" s="8"/>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row>
    <row r="962" spans="1:39" ht="16.5" customHeight="1" x14ac:dyDescent="0.3">
      <c r="A962" s="7"/>
      <c r="B962" s="7"/>
      <c r="C962" s="7"/>
      <c r="D962" s="7"/>
      <c r="E962" s="7"/>
      <c r="F962" s="7"/>
      <c r="G962" s="6"/>
      <c r="H962" s="8"/>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row>
    <row r="963" spans="1:39" ht="16.5" customHeight="1" x14ac:dyDescent="0.3">
      <c r="A963" s="7"/>
      <c r="B963" s="7"/>
      <c r="C963" s="7"/>
      <c r="D963" s="7"/>
      <c r="E963" s="7"/>
      <c r="F963" s="7"/>
      <c r="G963" s="6"/>
      <c r="H963" s="8"/>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row>
    <row r="964" spans="1:39" ht="16.5" customHeight="1" x14ac:dyDescent="0.3">
      <c r="A964" s="7"/>
      <c r="B964" s="7"/>
      <c r="C964" s="7"/>
      <c r="D964" s="7"/>
      <c r="E964" s="7"/>
      <c r="F964" s="7"/>
      <c r="G964" s="6"/>
      <c r="H964" s="8"/>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row>
    <row r="965" spans="1:39" ht="16.5" customHeight="1" x14ac:dyDescent="0.3">
      <c r="A965" s="7"/>
      <c r="B965" s="7"/>
      <c r="C965" s="7"/>
      <c r="D965" s="7"/>
      <c r="E965" s="7"/>
      <c r="F965" s="7"/>
      <c r="G965" s="6"/>
      <c r="H965" s="8"/>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row>
    <row r="966" spans="1:39" ht="16.5" customHeight="1" x14ac:dyDescent="0.3">
      <c r="A966" s="7"/>
      <c r="B966" s="7"/>
      <c r="C966" s="7"/>
      <c r="D966" s="7"/>
      <c r="E966" s="7"/>
      <c r="F966" s="7"/>
      <c r="G966" s="6"/>
      <c r="H966" s="8"/>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row>
    <row r="967" spans="1:39" ht="16.5" customHeight="1" x14ac:dyDescent="0.3">
      <c r="A967" s="7"/>
      <c r="B967" s="7"/>
      <c r="C967" s="7"/>
      <c r="D967" s="7"/>
      <c r="E967" s="7"/>
      <c r="F967" s="7"/>
      <c r="G967" s="6"/>
      <c r="H967" s="8"/>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row>
    <row r="968" spans="1:39" ht="16.5" customHeight="1" x14ac:dyDescent="0.3">
      <c r="A968" s="7"/>
      <c r="B968" s="7"/>
      <c r="C968" s="7"/>
      <c r="D968" s="7"/>
      <c r="E968" s="7"/>
      <c r="F968" s="7"/>
      <c r="G968" s="6"/>
      <c r="H968" s="8"/>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row>
    <row r="969" spans="1:39" ht="16.5" customHeight="1" x14ac:dyDescent="0.3">
      <c r="A969" s="7"/>
      <c r="B969" s="7"/>
      <c r="C969" s="7"/>
      <c r="D969" s="7"/>
      <c r="E969" s="7"/>
      <c r="F969" s="7"/>
      <c r="G969" s="6"/>
      <c r="H969" s="8"/>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row>
    <row r="970" spans="1:39" ht="16.5" customHeight="1" x14ac:dyDescent="0.3">
      <c r="A970" s="7"/>
      <c r="B970" s="7"/>
      <c r="C970" s="7"/>
      <c r="D970" s="7"/>
      <c r="E970" s="7"/>
      <c r="F970" s="7"/>
      <c r="G970" s="6"/>
      <c r="H970" s="8"/>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row>
    <row r="971" spans="1:39" ht="16.5" customHeight="1" x14ac:dyDescent="0.3">
      <c r="A971" s="7"/>
      <c r="B971" s="7"/>
      <c r="C971" s="7"/>
      <c r="D971" s="7"/>
      <c r="E971" s="7"/>
      <c r="F971" s="7"/>
      <c r="G971" s="6"/>
      <c r="H971" s="8"/>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row>
    <row r="972" spans="1:39" ht="16.5" customHeight="1" x14ac:dyDescent="0.3">
      <c r="A972" s="7"/>
      <c r="B972" s="7"/>
      <c r="C972" s="7"/>
      <c r="D972" s="7"/>
      <c r="E972" s="7"/>
      <c r="F972" s="7"/>
      <c r="G972" s="6"/>
      <c r="H972" s="8"/>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row>
    <row r="973" spans="1:39" ht="16.5" customHeight="1" x14ac:dyDescent="0.3">
      <c r="A973" s="7"/>
      <c r="B973" s="7"/>
      <c r="C973" s="7"/>
      <c r="D973" s="7"/>
      <c r="E973" s="7"/>
      <c r="F973" s="7"/>
      <c r="G973" s="6"/>
      <c r="H973" s="8"/>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row>
    <row r="974" spans="1:39" ht="16.5" customHeight="1" x14ac:dyDescent="0.3">
      <c r="A974" s="7"/>
      <c r="B974" s="7"/>
      <c r="C974" s="7"/>
      <c r="D974" s="7"/>
      <c r="E974" s="7"/>
      <c r="F974" s="7"/>
      <c r="G974" s="6"/>
      <c r="H974" s="8"/>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row>
    <row r="975" spans="1:39" ht="16.5" customHeight="1" x14ac:dyDescent="0.3">
      <c r="A975" s="7"/>
      <c r="B975" s="7"/>
      <c r="C975" s="7"/>
      <c r="D975" s="7"/>
      <c r="E975" s="7"/>
      <c r="F975" s="7"/>
      <c r="G975" s="6"/>
      <c r="H975" s="8"/>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row>
    <row r="976" spans="1:39" ht="16.5" customHeight="1" x14ac:dyDescent="0.3">
      <c r="A976" s="7"/>
      <c r="B976" s="7"/>
      <c r="C976" s="7"/>
      <c r="D976" s="7"/>
      <c r="E976" s="7"/>
      <c r="F976" s="7"/>
      <c r="G976" s="6"/>
      <c r="H976" s="8"/>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row>
    <row r="977" spans="1:39" ht="16.5" customHeight="1" x14ac:dyDescent="0.3">
      <c r="A977" s="7"/>
      <c r="B977" s="7"/>
      <c r="C977" s="7"/>
      <c r="D977" s="7"/>
      <c r="E977" s="7"/>
      <c r="F977" s="7"/>
      <c r="G977" s="6"/>
      <c r="H977" s="8"/>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row>
    <row r="978" spans="1:39" ht="16.5" customHeight="1" x14ac:dyDescent="0.3">
      <c r="A978" s="7"/>
      <c r="B978" s="7"/>
      <c r="C978" s="7"/>
      <c r="D978" s="7"/>
      <c r="E978" s="7"/>
      <c r="F978" s="7"/>
      <c r="G978" s="6"/>
      <c r="H978" s="8"/>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row>
    <row r="979" spans="1:39" ht="16.5" customHeight="1" x14ac:dyDescent="0.3">
      <c r="A979" s="7"/>
      <c r="B979" s="7"/>
      <c r="C979" s="7"/>
      <c r="D979" s="7"/>
      <c r="E979" s="7"/>
      <c r="F979" s="7"/>
      <c r="G979" s="6"/>
      <c r="H979" s="8"/>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row>
    <row r="980" spans="1:39" ht="16.5" customHeight="1" x14ac:dyDescent="0.3">
      <c r="A980" s="7"/>
      <c r="B980" s="7"/>
      <c r="C980" s="7"/>
      <c r="D980" s="7"/>
      <c r="E980" s="7"/>
      <c r="F980" s="7"/>
      <c r="G980" s="6"/>
      <c r="H980" s="8"/>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row>
    <row r="981" spans="1:39" ht="16.5" customHeight="1" x14ac:dyDescent="0.3">
      <c r="A981" s="7"/>
      <c r="B981" s="7"/>
      <c r="C981" s="7"/>
      <c r="D981" s="7"/>
      <c r="E981" s="7"/>
      <c r="F981" s="7"/>
      <c r="G981" s="6"/>
      <c r="H981" s="8"/>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row>
    <row r="982" spans="1:39" ht="16.5" customHeight="1" x14ac:dyDescent="0.3">
      <c r="A982" s="7"/>
      <c r="B982" s="7"/>
      <c r="C982" s="7"/>
      <c r="D982" s="7"/>
      <c r="E982" s="7"/>
      <c r="F982" s="7"/>
      <c r="G982" s="6"/>
      <c r="H982" s="8"/>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row>
    <row r="983" spans="1:39" ht="16.5" customHeight="1" x14ac:dyDescent="0.3">
      <c r="A983" s="7"/>
      <c r="B983" s="7"/>
      <c r="C983" s="7"/>
      <c r="D983" s="7"/>
      <c r="E983" s="7"/>
      <c r="F983" s="7"/>
      <c r="G983" s="6"/>
      <c r="H983" s="8"/>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row>
    <row r="984" spans="1:39" ht="16.5" customHeight="1" x14ac:dyDescent="0.3">
      <c r="A984" s="7"/>
      <c r="B984" s="7"/>
      <c r="C984" s="7"/>
      <c r="D984" s="7"/>
      <c r="E984" s="7"/>
      <c r="F984" s="7"/>
      <c r="G984" s="6"/>
      <c r="H984" s="8"/>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row>
    <row r="985" spans="1:39" ht="16.5" customHeight="1" x14ac:dyDescent="0.3">
      <c r="A985" s="7"/>
      <c r="B985" s="7"/>
      <c r="C985" s="7"/>
      <c r="D985" s="7"/>
      <c r="E985" s="7"/>
      <c r="F985" s="7"/>
      <c r="G985" s="6"/>
      <c r="H985" s="8"/>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row>
    <row r="986" spans="1:39" ht="16.5" customHeight="1" x14ac:dyDescent="0.3">
      <c r="A986" s="7"/>
      <c r="B986" s="7"/>
      <c r="C986" s="7"/>
      <c r="D986" s="7"/>
      <c r="E986" s="7"/>
      <c r="F986" s="7"/>
      <c r="G986" s="6"/>
      <c r="H986" s="8"/>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row>
    <row r="987" spans="1:39" ht="16.5" customHeight="1" x14ac:dyDescent="0.3">
      <c r="A987" s="7"/>
      <c r="B987" s="7"/>
      <c r="C987" s="7"/>
      <c r="D987" s="7"/>
      <c r="E987" s="7"/>
      <c r="F987" s="7"/>
      <c r="G987" s="6"/>
      <c r="H987" s="8"/>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row>
    <row r="988" spans="1:39" ht="16.5" customHeight="1" x14ac:dyDescent="0.3">
      <c r="A988" s="7"/>
      <c r="B988" s="7"/>
      <c r="C988" s="7"/>
      <c r="D988" s="7"/>
      <c r="E988" s="7"/>
      <c r="F988" s="7"/>
      <c r="G988" s="6"/>
      <c r="H988" s="8"/>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row>
    <row r="989" spans="1:39" ht="16.5" customHeight="1" x14ac:dyDescent="0.3">
      <c r="A989" s="7"/>
      <c r="B989" s="7"/>
      <c r="C989" s="7"/>
      <c r="D989" s="7"/>
      <c r="E989" s="7"/>
      <c r="F989" s="7"/>
      <c r="G989" s="6"/>
      <c r="H989" s="8"/>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row>
    <row r="990" spans="1:39" ht="16.5" customHeight="1" x14ac:dyDescent="0.3">
      <c r="A990" s="7"/>
      <c r="B990" s="7"/>
      <c r="C990" s="7"/>
      <c r="D990" s="7"/>
      <c r="E990" s="7"/>
      <c r="F990" s="7"/>
      <c r="G990" s="6"/>
      <c r="H990" s="8"/>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row>
    <row r="991" spans="1:39" ht="16.5" customHeight="1" x14ac:dyDescent="0.3">
      <c r="A991" s="7"/>
      <c r="B991" s="7"/>
      <c r="C991" s="7"/>
      <c r="D991" s="7"/>
      <c r="E991" s="7"/>
      <c r="F991" s="7"/>
      <c r="G991" s="6"/>
      <c r="H991" s="8"/>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row>
    <row r="992" spans="1:39" ht="16.5" customHeight="1" x14ac:dyDescent="0.3">
      <c r="A992" s="7"/>
      <c r="B992" s="7"/>
      <c r="C992" s="7"/>
      <c r="D992" s="7"/>
      <c r="E992" s="7"/>
      <c r="F992" s="7"/>
      <c r="G992" s="6"/>
      <c r="H992" s="8"/>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row>
    <row r="993" spans="1:39" ht="16.5" customHeight="1" x14ac:dyDescent="0.3">
      <c r="A993" s="7"/>
      <c r="B993" s="7"/>
      <c r="C993" s="7"/>
      <c r="D993" s="7"/>
      <c r="E993" s="7"/>
      <c r="F993" s="7"/>
      <c r="G993" s="6"/>
      <c r="H993" s="8"/>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row>
    <row r="994" spans="1:39" ht="16.5" customHeight="1" x14ac:dyDescent="0.3">
      <c r="A994" s="7"/>
      <c r="B994" s="7"/>
      <c r="C994" s="7"/>
      <c r="D994" s="7"/>
      <c r="E994" s="7"/>
      <c r="F994" s="7"/>
      <c r="G994" s="6"/>
      <c r="H994" s="8"/>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row>
    <row r="995" spans="1:39" ht="16.5" customHeight="1" x14ac:dyDescent="0.3">
      <c r="A995" s="7"/>
      <c r="B995" s="7"/>
      <c r="C995" s="7"/>
      <c r="D995" s="7"/>
      <c r="E995" s="7"/>
      <c r="F995" s="7"/>
      <c r="G995" s="6"/>
      <c r="H995" s="8"/>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row>
    <row r="996" spans="1:39" ht="16.5" customHeight="1" x14ac:dyDescent="0.3">
      <c r="A996" s="7"/>
      <c r="B996" s="7"/>
      <c r="C996" s="7"/>
      <c r="D996" s="7"/>
      <c r="E996" s="7"/>
      <c r="F996" s="7"/>
      <c r="G996" s="6"/>
      <c r="H996" s="8"/>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row>
    <row r="997" spans="1:39" ht="16.5" customHeight="1" x14ac:dyDescent="0.3">
      <c r="A997" s="7"/>
      <c r="B997" s="7"/>
      <c r="C997" s="7"/>
      <c r="D997" s="7"/>
      <c r="E997" s="7"/>
      <c r="F997" s="7"/>
      <c r="G997" s="6"/>
      <c r="H997" s="8"/>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row>
    <row r="998" spans="1:39" ht="16.5" customHeight="1" x14ac:dyDescent="0.3">
      <c r="A998" s="7"/>
      <c r="B998" s="7"/>
      <c r="C998" s="7"/>
      <c r="D998" s="7"/>
      <c r="E998" s="7"/>
      <c r="F998" s="7"/>
      <c r="G998" s="6"/>
      <c r="H998" s="8"/>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row>
    <row r="999" spans="1:39" ht="16.5" customHeight="1" x14ac:dyDescent="0.3">
      <c r="A999" s="7"/>
      <c r="B999" s="7"/>
      <c r="C999" s="7"/>
      <c r="D999" s="7"/>
      <c r="E999" s="7"/>
      <c r="F999" s="7"/>
      <c r="G999" s="6"/>
      <c r="H999" s="8"/>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row>
    <row r="1000" spans="1:39" ht="16.5" customHeight="1" x14ac:dyDescent="0.3">
      <c r="A1000" s="7"/>
      <c r="B1000" s="7"/>
      <c r="C1000" s="7"/>
      <c r="D1000" s="7"/>
      <c r="E1000" s="7"/>
      <c r="F1000" s="7"/>
      <c r="G1000" s="6"/>
      <c r="H1000" s="8"/>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row>
    <row r="1001" spans="1:39" ht="16.5" customHeight="1" x14ac:dyDescent="0.3">
      <c r="A1001" s="7"/>
      <c r="B1001" s="7"/>
      <c r="C1001" s="7"/>
      <c r="D1001" s="7"/>
      <c r="E1001" s="7"/>
      <c r="F1001" s="7"/>
      <c r="G1001" s="6"/>
      <c r="H1001" s="8"/>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row>
    <row r="1002" spans="1:39" ht="16.5" customHeight="1" x14ac:dyDescent="0.3">
      <c r="A1002" s="7"/>
      <c r="B1002" s="7"/>
      <c r="C1002" s="7"/>
      <c r="D1002" s="7"/>
      <c r="E1002" s="7"/>
      <c r="F1002" s="7"/>
      <c r="G1002" s="6"/>
      <c r="H1002" s="8"/>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row>
    <row r="1003" spans="1:39" ht="16.5" customHeight="1" x14ac:dyDescent="0.3">
      <c r="A1003" s="7"/>
      <c r="B1003" s="7"/>
      <c r="C1003" s="7"/>
      <c r="D1003" s="7"/>
      <c r="E1003" s="7"/>
      <c r="F1003" s="7"/>
      <c r="G1003" s="6"/>
      <c r="H1003" s="8"/>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row>
    <row r="1004" spans="1:39" ht="16.5" customHeight="1" x14ac:dyDescent="0.3">
      <c r="A1004" s="7"/>
      <c r="B1004" s="7"/>
      <c r="C1004" s="7"/>
      <c r="D1004" s="7"/>
      <c r="E1004" s="7"/>
      <c r="F1004" s="7"/>
      <c r="G1004" s="6"/>
      <c r="H1004" s="8"/>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row>
    <row r="1005" spans="1:39" ht="16.5" customHeight="1" x14ac:dyDescent="0.3">
      <c r="A1005" s="7"/>
      <c r="B1005" s="7"/>
      <c r="C1005" s="7"/>
      <c r="D1005" s="7"/>
      <c r="E1005" s="7"/>
      <c r="F1005" s="7"/>
      <c r="G1005" s="6"/>
      <c r="H1005" s="8"/>
      <c r="I1005" s="6"/>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row>
  </sheetData>
  <autoFilter ref="A6:AM113" xr:uid="{00000000-0001-0000-0100-000000000000}"/>
  <mergeCells count="703">
    <mergeCell ref="K26:K27"/>
    <mergeCell ref="L26:L27"/>
    <mergeCell ref="M26:M27"/>
    <mergeCell ref="Q26:Q27"/>
    <mergeCell ref="N26:N27"/>
    <mergeCell ref="I106:I107"/>
    <mergeCell ref="J106:J107"/>
    <mergeCell ref="K106:K107"/>
    <mergeCell ref="L106:L107"/>
    <mergeCell ref="M106:M107"/>
    <mergeCell ref="N106:N107"/>
    <mergeCell ref="O106:O107"/>
    <mergeCell ref="P106:P107"/>
    <mergeCell ref="Q106:Q107"/>
    <mergeCell ref="M101:M102"/>
    <mergeCell ref="N101:N102"/>
    <mergeCell ref="O101:O102"/>
    <mergeCell ref="P101:P102"/>
    <mergeCell ref="Q101:Q102"/>
    <mergeCell ref="M103:M105"/>
    <mergeCell ref="N103:N105"/>
    <mergeCell ref="O103:O105"/>
    <mergeCell ref="A106:A107"/>
    <mergeCell ref="B106:B107"/>
    <mergeCell ref="C106:C107"/>
    <mergeCell ref="D106:D107"/>
    <mergeCell ref="E106:E107"/>
    <mergeCell ref="F106:F107"/>
    <mergeCell ref="G106:G107"/>
    <mergeCell ref="H106:H107"/>
    <mergeCell ref="L101:L102"/>
    <mergeCell ref="A103:A105"/>
    <mergeCell ref="B103:B105"/>
    <mergeCell ref="C103:C105"/>
    <mergeCell ref="D103:D105"/>
    <mergeCell ref="E103:E105"/>
    <mergeCell ref="F103:F105"/>
    <mergeCell ref="G103:G105"/>
    <mergeCell ref="H103:H105"/>
    <mergeCell ref="I103:I105"/>
    <mergeCell ref="J103:J105"/>
    <mergeCell ref="K103:K105"/>
    <mergeCell ref="L103:L105"/>
    <mergeCell ref="P103:P105"/>
    <mergeCell ref="Q103:Q105"/>
    <mergeCell ref="A101:A102"/>
    <mergeCell ref="B101:B102"/>
    <mergeCell ref="C101:C102"/>
    <mergeCell ref="D101:D102"/>
    <mergeCell ref="E101:E102"/>
    <mergeCell ref="F101:F102"/>
    <mergeCell ref="G101:G102"/>
    <mergeCell ref="H101:H102"/>
    <mergeCell ref="A77:A78"/>
    <mergeCell ref="B77:B78"/>
    <mergeCell ref="C77:C78"/>
    <mergeCell ref="D77:D78"/>
    <mergeCell ref="E77:E78"/>
    <mergeCell ref="F77:F78"/>
    <mergeCell ref="G77:G78"/>
    <mergeCell ref="H77:H78"/>
    <mergeCell ref="A99:A100"/>
    <mergeCell ref="B99:B100"/>
    <mergeCell ref="C99:C100"/>
    <mergeCell ref="D99:D100"/>
    <mergeCell ref="E99:E100"/>
    <mergeCell ref="F99:F100"/>
    <mergeCell ref="G99:G100"/>
    <mergeCell ref="H99:H100"/>
    <mergeCell ref="B79:B81"/>
    <mergeCell ref="B82:B83"/>
    <mergeCell ref="A79:A81"/>
    <mergeCell ref="A82:A83"/>
    <mergeCell ref="P75:P76"/>
    <mergeCell ref="Q75:Q76"/>
    <mergeCell ref="J77:J78"/>
    <mergeCell ref="K77:K78"/>
    <mergeCell ref="L77:L78"/>
    <mergeCell ref="M77:M78"/>
    <mergeCell ref="N77:N78"/>
    <mergeCell ref="O77:O78"/>
    <mergeCell ref="P77:P78"/>
    <mergeCell ref="Q77:Q78"/>
    <mergeCell ref="A75:A76"/>
    <mergeCell ref="B75:B76"/>
    <mergeCell ref="C75:C76"/>
    <mergeCell ref="D75:D76"/>
    <mergeCell ref="E75:E76"/>
    <mergeCell ref="F75:F76"/>
    <mergeCell ref="G75:G76"/>
    <mergeCell ref="H75:H76"/>
    <mergeCell ref="K111:K113"/>
    <mergeCell ref="I108:I110"/>
    <mergeCell ref="J108:J110"/>
    <mergeCell ref="K108:K110"/>
    <mergeCell ref="I101:I102"/>
    <mergeCell ref="J101:J102"/>
    <mergeCell ref="K101:K102"/>
    <mergeCell ref="A94:A98"/>
    <mergeCell ref="B94:B98"/>
    <mergeCell ref="C94:C98"/>
    <mergeCell ref="D94:D98"/>
    <mergeCell ref="E94:E98"/>
    <mergeCell ref="F94:F98"/>
    <mergeCell ref="G94:G98"/>
    <mergeCell ref="H94:H98"/>
    <mergeCell ref="K91:K93"/>
    <mergeCell ref="L111:L113"/>
    <mergeCell ref="M111:M113"/>
    <mergeCell ref="N111:N113"/>
    <mergeCell ref="O111:O113"/>
    <mergeCell ref="P111:P113"/>
    <mergeCell ref="Q111:Q113"/>
    <mergeCell ref="B108:B110"/>
    <mergeCell ref="A108:A110"/>
    <mergeCell ref="B111:B113"/>
    <mergeCell ref="A111:A113"/>
    <mergeCell ref="C111:C113"/>
    <mergeCell ref="D111:D113"/>
    <mergeCell ref="E111:E113"/>
    <mergeCell ref="F111:F113"/>
    <mergeCell ref="G111:G113"/>
    <mergeCell ref="H111:H113"/>
    <mergeCell ref="I111:I113"/>
    <mergeCell ref="J111:J113"/>
    <mergeCell ref="C108:C110"/>
    <mergeCell ref="D108:D110"/>
    <mergeCell ref="E108:E110"/>
    <mergeCell ref="F108:F110"/>
    <mergeCell ref="G108:G110"/>
    <mergeCell ref="H108:H110"/>
    <mergeCell ref="L108:L110"/>
    <mergeCell ref="M108:M110"/>
    <mergeCell ref="N108:N110"/>
    <mergeCell ref="O108:O110"/>
    <mergeCell ref="P108:P110"/>
    <mergeCell ref="Q108:Q110"/>
    <mergeCell ref="I94:I98"/>
    <mergeCell ref="J94:J98"/>
    <mergeCell ref="K94:K98"/>
    <mergeCell ref="L94:L98"/>
    <mergeCell ref="M94:M98"/>
    <mergeCell ref="N94:N98"/>
    <mergeCell ref="O94:O98"/>
    <mergeCell ref="P94:P98"/>
    <mergeCell ref="Q94:Q98"/>
    <mergeCell ref="I99:I100"/>
    <mergeCell ref="J99:J100"/>
    <mergeCell ref="K99:K100"/>
    <mergeCell ref="L99:L100"/>
    <mergeCell ref="M99:M100"/>
    <mergeCell ref="N99:N100"/>
    <mergeCell ref="O99:O100"/>
    <mergeCell ref="P99:P100"/>
    <mergeCell ref="Q99:Q100"/>
    <mergeCell ref="L91:L93"/>
    <mergeCell ref="M91:M93"/>
    <mergeCell ref="N91:N93"/>
    <mergeCell ref="O91:O93"/>
    <mergeCell ref="P91:P93"/>
    <mergeCell ref="Q91:Q93"/>
    <mergeCell ref="A91:A93"/>
    <mergeCell ref="B91:B93"/>
    <mergeCell ref="C91:C93"/>
    <mergeCell ref="D91:D93"/>
    <mergeCell ref="E91:E93"/>
    <mergeCell ref="F91:F93"/>
    <mergeCell ref="G91:G93"/>
    <mergeCell ref="H91:H93"/>
    <mergeCell ref="I91:I93"/>
    <mergeCell ref="J91:J93"/>
    <mergeCell ref="J88:J90"/>
    <mergeCell ref="K88:K90"/>
    <mergeCell ref="L88:L90"/>
    <mergeCell ref="M88:M90"/>
    <mergeCell ref="N88:N90"/>
    <mergeCell ref="O88:O90"/>
    <mergeCell ref="P88:P90"/>
    <mergeCell ref="Q88:Q90"/>
    <mergeCell ref="A88:A90"/>
    <mergeCell ref="B88:B90"/>
    <mergeCell ref="C88:C90"/>
    <mergeCell ref="D88:D90"/>
    <mergeCell ref="E88:E90"/>
    <mergeCell ref="F88:F90"/>
    <mergeCell ref="G88:G90"/>
    <mergeCell ref="H88:H90"/>
    <mergeCell ref="I88:I90"/>
    <mergeCell ref="P84:P87"/>
    <mergeCell ref="Q84:Q87"/>
    <mergeCell ref="B84:B87"/>
    <mergeCell ref="A84:A87"/>
    <mergeCell ref="G84:G87"/>
    <mergeCell ref="H84:H87"/>
    <mergeCell ref="I84:I87"/>
    <mergeCell ref="J84:J87"/>
    <mergeCell ref="K84:K87"/>
    <mergeCell ref="L84:L87"/>
    <mergeCell ref="M84:M87"/>
    <mergeCell ref="N84:N87"/>
    <mergeCell ref="O84:O87"/>
    <mergeCell ref="C84:C87"/>
    <mergeCell ref="D84:D87"/>
    <mergeCell ref="E84:E87"/>
    <mergeCell ref="F84:F87"/>
    <mergeCell ref="P79:P81"/>
    <mergeCell ref="G67:G69"/>
    <mergeCell ref="I72:I73"/>
    <mergeCell ref="Q79:Q81"/>
    <mergeCell ref="C82:C83"/>
    <mergeCell ref="D82:D83"/>
    <mergeCell ref="E82:E83"/>
    <mergeCell ref="F82:F83"/>
    <mergeCell ref="G82:G83"/>
    <mergeCell ref="H82:H83"/>
    <mergeCell ref="I82:I83"/>
    <mergeCell ref="J82:J83"/>
    <mergeCell ref="K82:K83"/>
    <mergeCell ref="L82:L83"/>
    <mergeCell ref="M82:M83"/>
    <mergeCell ref="N82:N83"/>
    <mergeCell ref="O82:O83"/>
    <mergeCell ref="P82:P83"/>
    <mergeCell ref="Q82:Q83"/>
    <mergeCell ref="I75:I76"/>
    <mergeCell ref="J75:J76"/>
    <mergeCell ref="K75:K76"/>
    <mergeCell ref="L75:L76"/>
    <mergeCell ref="M75:M76"/>
    <mergeCell ref="L72:L73"/>
    <mergeCell ref="M72:M73"/>
    <mergeCell ref="N72:N73"/>
    <mergeCell ref="O72:O73"/>
    <mergeCell ref="C79:C81"/>
    <mergeCell ref="D79:D81"/>
    <mergeCell ref="E79:E81"/>
    <mergeCell ref="F79:F81"/>
    <mergeCell ref="G79:G81"/>
    <mergeCell ref="H79:H81"/>
    <mergeCell ref="I79:I81"/>
    <mergeCell ref="J79:J81"/>
    <mergeCell ref="K79:K81"/>
    <mergeCell ref="L79:L81"/>
    <mergeCell ref="M79:M81"/>
    <mergeCell ref="N79:N81"/>
    <mergeCell ref="O79:O81"/>
    <mergeCell ref="N75:N76"/>
    <mergeCell ref="O75:O76"/>
    <mergeCell ref="I77:I78"/>
    <mergeCell ref="J72:J73"/>
    <mergeCell ref="A58:A61"/>
    <mergeCell ref="B58:B61"/>
    <mergeCell ref="C58:C61"/>
    <mergeCell ref="D58:D61"/>
    <mergeCell ref="E58:E61"/>
    <mergeCell ref="I67:I69"/>
    <mergeCell ref="J67:J69"/>
    <mergeCell ref="K67:K69"/>
    <mergeCell ref="J62:J66"/>
    <mergeCell ref="K62:K66"/>
    <mergeCell ref="A62:A66"/>
    <mergeCell ref="B62:B66"/>
    <mergeCell ref="C62:C66"/>
    <mergeCell ref="D62:D66"/>
    <mergeCell ref="E62:E66"/>
    <mergeCell ref="A67:A69"/>
    <mergeCell ref="B67:B69"/>
    <mergeCell ref="C67:C69"/>
    <mergeCell ref="D67:D69"/>
    <mergeCell ref="E67:E69"/>
    <mergeCell ref="F67:F69"/>
    <mergeCell ref="H67:H69"/>
    <mergeCell ref="O50:O51"/>
    <mergeCell ref="P50:P51"/>
    <mergeCell ref="Q50:Q51"/>
    <mergeCell ref="I52:I54"/>
    <mergeCell ref="J52:J54"/>
    <mergeCell ref="K52:K54"/>
    <mergeCell ref="L52:L54"/>
    <mergeCell ref="M52:M54"/>
    <mergeCell ref="N52:N54"/>
    <mergeCell ref="O52:O54"/>
    <mergeCell ref="P52:P54"/>
    <mergeCell ref="Q52:Q54"/>
    <mergeCell ref="I50:I51"/>
    <mergeCell ref="J50:J51"/>
    <mergeCell ref="K50:K51"/>
    <mergeCell ref="L50:L51"/>
    <mergeCell ref="M50:M51"/>
    <mergeCell ref="N50:N51"/>
    <mergeCell ref="F38:F40"/>
    <mergeCell ref="G38:G40"/>
    <mergeCell ref="K46:K47"/>
    <mergeCell ref="L46:L47"/>
    <mergeCell ref="M46:M47"/>
    <mergeCell ref="A41:A43"/>
    <mergeCell ref="B41:B43"/>
    <mergeCell ref="C41:C43"/>
    <mergeCell ref="E41:E43"/>
    <mergeCell ref="F41:F43"/>
    <mergeCell ref="G41:G43"/>
    <mergeCell ref="H41:H43"/>
    <mergeCell ref="A44:A45"/>
    <mergeCell ref="B44:B45"/>
    <mergeCell ref="C44:C45"/>
    <mergeCell ref="D44:D45"/>
    <mergeCell ref="E44:E45"/>
    <mergeCell ref="F44:F45"/>
    <mergeCell ref="G44:G45"/>
    <mergeCell ref="D46:D47"/>
    <mergeCell ref="E46:E47"/>
    <mergeCell ref="D41:D43"/>
    <mergeCell ref="H44:H45"/>
    <mergeCell ref="Q46:Q47"/>
    <mergeCell ref="O44:O45"/>
    <mergeCell ref="P44:P45"/>
    <mergeCell ref="M44:M45"/>
    <mergeCell ref="N44:N45"/>
    <mergeCell ref="Q44:Q45"/>
    <mergeCell ref="F31:F32"/>
    <mergeCell ref="G31:G32"/>
    <mergeCell ref="H31:H32"/>
    <mergeCell ref="L31:L32"/>
    <mergeCell ref="M31:M32"/>
    <mergeCell ref="J35:J37"/>
    <mergeCell ref="K35:K37"/>
    <mergeCell ref="L35:L37"/>
    <mergeCell ref="M35:M37"/>
    <mergeCell ref="F46:F47"/>
    <mergeCell ref="G46:G47"/>
    <mergeCell ref="H46:H47"/>
    <mergeCell ref="P46:P47"/>
    <mergeCell ref="N46:N47"/>
    <mergeCell ref="J33:J34"/>
    <mergeCell ref="K33:K34"/>
    <mergeCell ref="L33:L34"/>
    <mergeCell ref="M33:M34"/>
    <mergeCell ref="K13:K14"/>
    <mergeCell ref="Q13:Q14"/>
    <mergeCell ref="E13:E14"/>
    <mergeCell ref="F13:F14"/>
    <mergeCell ref="B13:B14"/>
    <mergeCell ref="B19:B20"/>
    <mergeCell ref="B21:B22"/>
    <mergeCell ref="A21:A22"/>
    <mergeCell ref="C21:C22"/>
    <mergeCell ref="E21:E22"/>
    <mergeCell ref="F21:F22"/>
    <mergeCell ref="G21:G22"/>
    <mergeCell ref="H21:H22"/>
    <mergeCell ref="J21:J22"/>
    <mergeCell ref="D21:D22"/>
    <mergeCell ref="G17:G18"/>
    <mergeCell ref="A17:A18"/>
    <mergeCell ref="B17:B18"/>
    <mergeCell ref="A13:A14"/>
    <mergeCell ref="A19:A20"/>
    <mergeCell ref="Q17:Q18"/>
    <mergeCell ref="Q19:Q20"/>
    <mergeCell ref="Q21:Q22"/>
    <mergeCell ref="K17:K18"/>
    <mergeCell ref="B5:B6"/>
    <mergeCell ref="L19:L20"/>
    <mergeCell ref="P13:P14"/>
    <mergeCell ref="L13:L14"/>
    <mergeCell ref="M13:M14"/>
    <mergeCell ref="N13:N14"/>
    <mergeCell ref="O13:O14"/>
    <mergeCell ref="H13:H14"/>
    <mergeCell ref="I13:I14"/>
    <mergeCell ref="J13:J14"/>
    <mergeCell ref="G13:G14"/>
    <mergeCell ref="D13:D14"/>
    <mergeCell ref="C19:C20"/>
    <mergeCell ref="D19:D20"/>
    <mergeCell ref="E19:E20"/>
    <mergeCell ref="F19:F20"/>
    <mergeCell ref="G19:G20"/>
    <mergeCell ref="H19:H20"/>
    <mergeCell ref="I19:I20"/>
    <mergeCell ref="J19:J20"/>
    <mergeCell ref="K19:K20"/>
    <mergeCell ref="D17:D18"/>
    <mergeCell ref="E17:E18"/>
    <mergeCell ref="F17:F18"/>
    <mergeCell ref="A1:AM2"/>
    <mergeCell ref="AL5:AL6"/>
    <mergeCell ref="AM5:AM6"/>
    <mergeCell ref="A4:J4"/>
    <mergeCell ref="K4:Q4"/>
    <mergeCell ref="R4:Z4"/>
    <mergeCell ref="AA4:AG4"/>
    <mergeCell ref="AH4:AM4"/>
    <mergeCell ref="A5:A6"/>
    <mergeCell ref="S5:S6"/>
    <mergeCell ref="T5:T6"/>
    <mergeCell ref="U5:Z5"/>
    <mergeCell ref="AA5:AA6"/>
    <mergeCell ref="AB5:AB6"/>
    <mergeCell ref="AC5:AC6"/>
    <mergeCell ref="AD5:AD6"/>
    <mergeCell ref="AE5:AE6"/>
    <mergeCell ref="M5:M6"/>
    <mergeCell ref="N5:N6"/>
    <mergeCell ref="O5:O6"/>
    <mergeCell ref="AF5:AF6"/>
    <mergeCell ref="AG5:AG6"/>
    <mergeCell ref="AH5:AH6"/>
    <mergeCell ref="AI5:AI6"/>
    <mergeCell ref="AJ5:AJ6"/>
    <mergeCell ref="AK5:AK6"/>
    <mergeCell ref="P5:P6"/>
    <mergeCell ref="Q5:Q6"/>
    <mergeCell ref="R5:R6"/>
    <mergeCell ref="C5:C6"/>
    <mergeCell ref="E5:E6"/>
    <mergeCell ref="F5:F6"/>
    <mergeCell ref="G5:G6"/>
    <mergeCell ref="H5:H6"/>
    <mergeCell ref="J5:J6"/>
    <mergeCell ref="K5:K6"/>
    <mergeCell ref="L5:L6"/>
    <mergeCell ref="D5:D6"/>
    <mergeCell ref="I5:I6"/>
    <mergeCell ref="J26:J27"/>
    <mergeCell ref="A26:A27"/>
    <mergeCell ref="B26:B27"/>
    <mergeCell ref="A46:A47"/>
    <mergeCell ref="B46:B47"/>
    <mergeCell ref="C46:C47"/>
    <mergeCell ref="O46:O47"/>
    <mergeCell ref="E23:E25"/>
    <mergeCell ref="F23:F25"/>
    <mergeCell ref="G23:G25"/>
    <mergeCell ref="H23:H25"/>
    <mergeCell ref="O26:O27"/>
    <mergeCell ref="A29:A30"/>
    <mergeCell ref="B29:B30"/>
    <mergeCell ref="C29:C30"/>
    <mergeCell ref="A31:A32"/>
    <mergeCell ref="B31:B32"/>
    <mergeCell ref="C31:C32"/>
    <mergeCell ref="D31:D32"/>
    <mergeCell ref="E31:E32"/>
    <mergeCell ref="I46:I47"/>
    <mergeCell ref="J46:J47"/>
    <mergeCell ref="N31:N32"/>
    <mergeCell ref="E38:E40"/>
    <mergeCell ref="L17:L18"/>
    <mergeCell ref="O29:O30"/>
    <mergeCell ref="P29:P30"/>
    <mergeCell ref="H38:H40"/>
    <mergeCell ref="N19:N20"/>
    <mergeCell ref="O19:O20"/>
    <mergeCell ref="I17:I18"/>
    <mergeCell ref="J17:J18"/>
    <mergeCell ref="P17:P18"/>
    <mergeCell ref="I31:I32"/>
    <mergeCell ref="J31:J32"/>
    <mergeCell ref="K31:K32"/>
    <mergeCell ref="I33:I34"/>
    <mergeCell ref="I35:I37"/>
    <mergeCell ref="H26:H27"/>
    <mergeCell ref="P26:P27"/>
    <mergeCell ref="O31:O32"/>
    <mergeCell ref="P31:P32"/>
    <mergeCell ref="H29:H30"/>
    <mergeCell ref="I29:I30"/>
    <mergeCell ref="J29:J30"/>
    <mergeCell ref="K29:K30"/>
    <mergeCell ref="L29:L30"/>
    <mergeCell ref="I26:I27"/>
    <mergeCell ref="E35:E37"/>
    <mergeCell ref="F35:F37"/>
    <mergeCell ref="G35:G37"/>
    <mergeCell ref="H35:H37"/>
    <mergeCell ref="E33:E34"/>
    <mergeCell ref="F33:F34"/>
    <mergeCell ref="G33:G34"/>
    <mergeCell ref="H33:H34"/>
    <mergeCell ref="C13:C14"/>
    <mergeCell ref="C17:C18"/>
    <mergeCell ref="H17:H18"/>
    <mergeCell ref="E26:E27"/>
    <mergeCell ref="F26:F27"/>
    <mergeCell ref="G26:G27"/>
    <mergeCell ref="D29:D30"/>
    <mergeCell ref="E29:E30"/>
    <mergeCell ref="F29:F30"/>
    <mergeCell ref="G29:G30"/>
    <mergeCell ref="C26:C27"/>
    <mergeCell ref="D26:D27"/>
    <mergeCell ref="A23:A25"/>
    <mergeCell ref="B23:B25"/>
    <mergeCell ref="C23:C25"/>
    <mergeCell ref="D23:D25"/>
    <mergeCell ref="P19:P20"/>
    <mergeCell ref="N21:N22"/>
    <mergeCell ref="I21:I22"/>
    <mergeCell ref="K21:K22"/>
    <mergeCell ref="L21:L22"/>
    <mergeCell ref="M21:M22"/>
    <mergeCell ref="I23:I25"/>
    <mergeCell ref="J23:J25"/>
    <mergeCell ref="K23:K25"/>
    <mergeCell ref="L23:L25"/>
    <mergeCell ref="M23:M25"/>
    <mergeCell ref="O21:O22"/>
    <mergeCell ref="P21:P22"/>
    <mergeCell ref="N23:N25"/>
    <mergeCell ref="O23:O25"/>
    <mergeCell ref="P23:P25"/>
    <mergeCell ref="Q23:Q25"/>
    <mergeCell ref="M17:M18"/>
    <mergeCell ref="N17:N18"/>
    <mergeCell ref="O17:O18"/>
    <mergeCell ref="M19:M20"/>
    <mergeCell ref="Q29:Q30"/>
    <mergeCell ref="N35:N37"/>
    <mergeCell ref="O35:O37"/>
    <mergeCell ref="P35:P37"/>
    <mergeCell ref="Q35:Q37"/>
    <mergeCell ref="Q31:Q32"/>
    <mergeCell ref="Q33:Q34"/>
    <mergeCell ref="N33:N34"/>
    <mergeCell ref="O33:O34"/>
    <mergeCell ref="P33:P34"/>
    <mergeCell ref="M29:M30"/>
    <mergeCell ref="N29:N30"/>
    <mergeCell ref="B33:B34"/>
    <mergeCell ref="C33:C34"/>
    <mergeCell ref="D33:D34"/>
    <mergeCell ref="A38:A40"/>
    <mergeCell ref="B38:B40"/>
    <mergeCell ref="C38:C40"/>
    <mergeCell ref="D38:D40"/>
    <mergeCell ref="A35:A37"/>
    <mergeCell ref="B35:B37"/>
    <mergeCell ref="C35:C37"/>
    <mergeCell ref="D35:D37"/>
    <mergeCell ref="A33:A34"/>
    <mergeCell ref="Q41:Q43"/>
    <mergeCell ref="I38:I40"/>
    <mergeCell ref="J38:J40"/>
    <mergeCell ref="K38:K40"/>
    <mergeCell ref="L38:L40"/>
    <mergeCell ref="M38:M40"/>
    <mergeCell ref="N38:N40"/>
    <mergeCell ref="O38:O40"/>
    <mergeCell ref="P38:P40"/>
    <mergeCell ref="Q38:Q40"/>
    <mergeCell ref="I41:I43"/>
    <mergeCell ref="J41:J43"/>
    <mergeCell ref="K41:K43"/>
    <mergeCell ref="L41:L43"/>
    <mergeCell ref="M41:M43"/>
    <mergeCell ref="N41:N43"/>
    <mergeCell ref="O41:O43"/>
    <mergeCell ref="P41:P43"/>
    <mergeCell ref="M48:M49"/>
    <mergeCell ref="N48:N49"/>
    <mergeCell ref="O48:O49"/>
    <mergeCell ref="P48:P49"/>
    <mergeCell ref="Q48:Q49"/>
    <mergeCell ref="A48:A49"/>
    <mergeCell ref="B48:B49"/>
    <mergeCell ref="C48:C49"/>
    <mergeCell ref="D48:D49"/>
    <mergeCell ref="E48:E49"/>
    <mergeCell ref="F48:F49"/>
    <mergeCell ref="G48:G49"/>
    <mergeCell ref="H48:H49"/>
    <mergeCell ref="I44:I45"/>
    <mergeCell ref="J44:J45"/>
    <mergeCell ref="K44:K45"/>
    <mergeCell ref="L44:L45"/>
    <mergeCell ref="D52:D54"/>
    <mergeCell ref="E52:E54"/>
    <mergeCell ref="F52:F54"/>
    <mergeCell ref="G52:G54"/>
    <mergeCell ref="H52:H54"/>
    <mergeCell ref="I48:I49"/>
    <mergeCell ref="J48:J49"/>
    <mergeCell ref="K48:K49"/>
    <mergeCell ref="L48:L49"/>
    <mergeCell ref="A50:A51"/>
    <mergeCell ref="B50:B51"/>
    <mergeCell ref="C50:C51"/>
    <mergeCell ref="D50:D51"/>
    <mergeCell ref="E50:E51"/>
    <mergeCell ref="F50:F51"/>
    <mergeCell ref="G50:G51"/>
    <mergeCell ref="H50:H51"/>
    <mergeCell ref="K55:K57"/>
    <mergeCell ref="L55:L57"/>
    <mergeCell ref="M55:M57"/>
    <mergeCell ref="N55:N57"/>
    <mergeCell ref="A52:A54"/>
    <mergeCell ref="B52:B54"/>
    <mergeCell ref="C52:C54"/>
    <mergeCell ref="A55:A57"/>
    <mergeCell ref="B55:B57"/>
    <mergeCell ref="C55:C57"/>
    <mergeCell ref="D55:D57"/>
    <mergeCell ref="E55:E57"/>
    <mergeCell ref="O55:O57"/>
    <mergeCell ref="P55:P57"/>
    <mergeCell ref="Q55:Q57"/>
    <mergeCell ref="L62:L66"/>
    <mergeCell ref="M62:M66"/>
    <mergeCell ref="O62:O66"/>
    <mergeCell ref="P62:P66"/>
    <mergeCell ref="N58:N61"/>
    <mergeCell ref="F58:F61"/>
    <mergeCell ref="G58:G61"/>
    <mergeCell ref="H58:H61"/>
    <mergeCell ref="I58:I61"/>
    <mergeCell ref="J58:J61"/>
    <mergeCell ref="K58:K61"/>
    <mergeCell ref="L58:L61"/>
    <mergeCell ref="M58:M61"/>
    <mergeCell ref="F62:F66"/>
    <mergeCell ref="G62:G66"/>
    <mergeCell ref="H62:H66"/>
    <mergeCell ref="F55:F57"/>
    <mergeCell ref="G55:G57"/>
    <mergeCell ref="H55:H57"/>
    <mergeCell ref="I55:I57"/>
    <mergeCell ref="J55:J57"/>
    <mergeCell ref="A70:A71"/>
    <mergeCell ref="B70:B71"/>
    <mergeCell ref="C70:C71"/>
    <mergeCell ref="D70:D71"/>
    <mergeCell ref="E70:E71"/>
    <mergeCell ref="F70:F71"/>
    <mergeCell ref="G70:G71"/>
    <mergeCell ref="H70:H71"/>
    <mergeCell ref="E72:E73"/>
    <mergeCell ref="F72:F73"/>
    <mergeCell ref="G72:G73"/>
    <mergeCell ref="H72:H73"/>
    <mergeCell ref="B72:B73"/>
    <mergeCell ref="A72:A73"/>
    <mergeCell ref="C72:C73"/>
    <mergeCell ref="D72:D73"/>
    <mergeCell ref="Q58:Q61"/>
    <mergeCell ref="N62:N66"/>
    <mergeCell ref="Q62:Q66"/>
    <mergeCell ref="M67:M69"/>
    <mergeCell ref="Q67:Q69"/>
    <mergeCell ref="I70:I71"/>
    <mergeCell ref="J70:J71"/>
    <mergeCell ref="K70:K71"/>
    <mergeCell ref="L70:L71"/>
    <mergeCell ref="M70:M71"/>
    <mergeCell ref="N70:N71"/>
    <mergeCell ref="O70:O71"/>
    <mergeCell ref="P70:P71"/>
    <mergeCell ref="Q70:Q71"/>
    <mergeCell ref="O58:O61"/>
    <mergeCell ref="P58:P61"/>
    <mergeCell ref="I62:I66"/>
    <mergeCell ref="N67:N69"/>
    <mergeCell ref="P72:P73"/>
    <mergeCell ref="Q72:Q73"/>
    <mergeCell ref="L67:L69"/>
    <mergeCell ref="O67:O69"/>
    <mergeCell ref="P67:P69"/>
    <mergeCell ref="K72:K73"/>
    <mergeCell ref="A7:A9"/>
    <mergeCell ref="B7:B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J10:J12"/>
    <mergeCell ref="K10:K12"/>
    <mergeCell ref="L10:L12"/>
    <mergeCell ref="M10:M12"/>
    <mergeCell ref="O10:O12"/>
    <mergeCell ref="P10:P12"/>
    <mergeCell ref="Q10:Q12"/>
    <mergeCell ref="A10:A12"/>
    <mergeCell ref="B10:B12"/>
    <mergeCell ref="C10:C12"/>
    <mergeCell ref="D10:D12"/>
    <mergeCell ref="E10:E12"/>
    <mergeCell ref="F10:F12"/>
    <mergeCell ref="G10:G12"/>
    <mergeCell ref="H10:H12"/>
    <mergeCell ref="I10:I12"/>
    <mergeCell ref="N10:N12"/>
  </mergeCells>
  <phoneticPr fontId="34" type="noConversion"/>
  <conditionalFormatting sqref="J26:K26 J28:K28">
    <cfRule type="cellIs" dxfId="390" priority="54" operator="equal">
      <formula>"Muy Alta"</formula>
    </cfRule>
    <cfRule type="cellIs" dxfId="389" priority="55" operator="equal">
      <formula>"Alta"</formula>
    </cfRule>
    <cfRule type="cellIs" dxfId="388" priority="56" operator="equal">
      <formula>"Media"</formula>
    </cfRule>
    <cfRule type="cellIs" dxfId="387" priority="57" operator="equal">
      <formula>"Baja"</formula>
    </cfRule>
    <cfRule type="cellIs" dxfId="386" priority="58" operator="equal">
      <formula>"Muy Baja"</formula>
    </cfRule>
  </conditionalFormatting>
  <conditionalFormatting sqref="K7:K8 K10">
    <cfRule type="cellIs" dxfId="385" priority="191" operator="equal">
      <formula>"Muy Alta"</formula>
    </cfRule>
    <cfRule type="cellIs" dxfId="384" priority="192" operator="equal">
      <formula>"Alta"</formula>
    </cfRule>
    <cfRule type="cellIs" dxfId="383" priority="193" operator="equal">
      <formula>"Media"</formula>
    </cfRule>
    <cfRule type="cellIs" dxfId="382" priority="194" operator="equal">
      <formula>"Baja"</formula>
    </cfRule>
    <cfRule type="cellIs" dxfId="381" priority="195" operator="equal">
      <formula>"Muy Baja"</formula>
    </cfRule>
  </conditionalFormatting>
  <conditionalFormatting sqref="K13">
    <cfRule type="cellIs" dxfId="380" priority="666" operator="equal">
      <formula>"Muy Alta"</formula>
    </cfRule>
    <cfRule type="cellIs" dxfId="379" priority="667" operator="equal">
      <formula>"Alta"</formula>
    </cfRule>
    <cfRule type="cellIs" dxfId="378" priority="668" operator="equal">
      <formula>"Media"</formula>
    </cfRule>
    <cfRule type="cellIs" dxfId="377" priority="669" operator="equal">
      <formula>"Baja"</formula>
    </cfRule>
    <cfRule type="cellIs" dxfId="376" priority="670" operator="equal">
      <formula>"Muy Baja"</formula>
    </cfRule>
  </conditionalFormatting>
  <conditionalFormatting sqref="K15:K17 K19 K21">
    <cfRule type="cellIs" dxfId="375" priority="613" operator="equal">
      <formula>"Muy Alta"</formula>
    </cfRule>
    <cfRule type="cellIs" dxfId="374" priority="614" operator="equal">
      <formula>"Alta"</formula>
    </cfRule>
    <cfRule type="cellIs" dxfId="373" priority="615" operator="equal">
      <formula>"Media"</formula>
    </cfRule>
    <cfRule type="cellIs" dxfId="372" priority="616" operator="equal">
      <formula>"Baja"</formula>
    </cfRule>
    <cfRule type="cellIs" dxfId="371" priority="617" operator="equal">
      <formula>"Muy Baja"</formula>
    </cfRule>
  </conditionalFormatting>
  <conditionalFormatting sqref="K23">
    <cfRule type="cellIs" dxfId="370" priority="598" operator="equal">
      <formula>"Muy Alta"</formula>
    </cfRule>
    <cfRule type="cellIs" dxfId="369" priority="599" operator="equal">
      <formula>"Alta"</formula>
    </cfRule>
    <cfRule type="cellIs" dxfId="368" priority="600" operator="equal">
      <formula>"Media"</formula>
    </cfRule>
    <cfRule type="cellIs" dxfId="367" priority="601" operator="equal">
      <formula>"Baja"</formula>
    </cfRule>
    <cfRule type="cellIs" dxfId="366" priority="602" operator="equal">
      <formula>"Muy Baja"</formula>
    </cfRule>
  </conditionalFormatting>
  <conditionalFormatting sqref="K29 K31">
    <cfRule type="cellIs" dxfId="365" priority="536" operator="equal">
      <formula>"Muy Alta"</formula>
    </cfRule>
    <cfRule type="cellIs" dxfId="364" priority="537" operator="equal">
      <formula>"Alta"</formula>
    </cfRule>
    <cfRule type="cellIs" dxfId="363" priority="538" operator="equal">
      <formula>"Media"</formula>
    </cfRule>
    <cfRule type="cellIs" dxfId="362" priority="539" operator="equal">
      <formula>"Baja"</formula>
    </cfRule>
    <cfRule type="cellIs" dxfId="361" priority="540" operator="equal">
      <formula>"Muy Baja"</formula>
    </cfRule>
  </conditionalFormatting>
  <conditionalFormatting sqref="K33 K35 K38 K41">
    <cfRule type="cellIs" dxfId="360" priority="509" operator="equal">
      <formula>"Muy Alta"</formula>
    </cfRule>
    <cfRule type="cellIs" dxfId="359" priority="510" operator="equal">
      <formula>"Alta"</formula>
    </cfRule>
    <cfRule type="cellIs" dxfId="358" priority="511" operator="equal">
      <formula>"Media"</formula>
    </cfRule>
    <cfRule type="cellIs" dxfId="357" priority="512" operator="equal">
      <formula>"Baja"</formula>
    </cfRule>
    <cfRule type="cellIs" dxfId="356" priority="513" operator="equal">
      <formula>"Muy Baja"</formula>
    </cfRule>
  </conditionalFormatting>
  <conditionalFormatting sqref="K44 K46">
    <cfRule type="cellIs" dxfId="355" priority="490" operator="equal">
      <formula>"Muy Alta"</formula>
    </cfRule>
    <cfRule type="cellIs" dxfId="354" priority="491" operator="equal">
      <formula>"Alta"</formula>
    </cfRule>
    <cfRule type="cellIs" dxfId="353" priority="492" operator="equal">
      <formula>"Media"</formula>
    </cfRule>
    <cfRule type="cellIs" dxfId="352" priority="493" operator="equal">
      <formula>"Baja"</formula>
    </cfRule>
    <cfRule type="cellIs" dxfId="351" priority="494" operator="equal">
      <formula>"Muy Baja"</formula>
    </cfRule>
  </conditionalFormatting>
  <conditionalFormatting sqref="K48 K50">
    <cfRule type="cellIs" dxfId="350" priority="471" operator="equal">
      <formula>"Muy Alta"</formula>
    </cfRule>
    <cfRule type="cellIs" dxfId="349" priority="472" operator="equal">
      <formula>"Alta"</formula>
    </cfRule>
    <cfRule type="cellIs" dxfId="348" priority="473" operator="equal">
      <formula>"Media"</formula>
    </cfRule>
    <cfRule type="cellIs" dxfId="347" priority="474" operator="equal">
      <formula>"Baja"</formula>
    </cfRule>
    <cfRule type="cellIs" dxfId="346" priority="475" operator="equal">
      <formula>"Muy Baja"</formula>
    </cfRule>
  </conditionalFormatting>
  <conditionalFormatting sqref="K52:K56">
    <cfRule type="cellIs" dxfId="345" priority="456" operator="equal">
      <formula>"Muy Alta"</formula>
    </cfRule>
    <cfRule type="cellIs" dxfId="344" priority="457" operator="equal">
      <formula>"Alta"</formula>
    </cfRule>
    <cfRule type="cellIs" dxfId="343" priority="458" operator="equal">
      <formula>"Media"</formula>
    </cfRule>
    <cfRule type="cellIs" dxfId="342" priority="459" operator="equal">
      <formula>"Baja"</formula>
    </cfRule>
    <cfRule type="cellIs" dxfId="341" priority="460" operator="equal">
      <formula>"Muy Baja"</formula>
    </cfRule>
  </conditionalFormatting>
  <conditionalFormatting sqref="K58 K62 K67">
    <cfRule type="cellIs" dxfId="340" priority="437" operator="equal">
      <formula>"Muy Alta"</formula>
    </cfRule>
    <cfRule type="cellIs" dxfId="339" priority="438" operator="equal">
      <formula>"Alta"</formula>
    </cfRule>
    <cfRule type="cellIs" dxfId="338" priority="439" operator="equal">
      <formula>"Media"</formula>
    </cfRule>
    <cfRule type="cellIs" dxfId="337" priority="440" operator="equal">
      <formula>"Baja"</formula>
    </cfRule>
    <cfRule type="cellIs" dxfId="336" priority="441" operator="equal">
      <formula>"Muy Baja"</formula>
    </cfRule>
  </conditionalFormatting>
  <conditionalFormatting sqref="K70">
    <cfRule type="cellIs" dxfId="335" priority="418" operator="equal">
      <formula>"Muy Alta"</formula>
    </cfRule>
    <cfRule type="cellIs" dxfId="334" priority="419" operator="equal">
      <formula>"Alta"</formula>
    </cfRule>
    <cfRule type="cellIs" dxfId="333" priority="420" operator="equal">
      <formula>"Media"</formula>
    </cfRule>
    <cfRule type="cellIs" dxfId="332" priority="421" operator="equal">
      <formula>"Baja"</formula>
    </cfRule>
    <cfRule type="cellIs" dxfId="331" priority="422" operator="equal">
      <formula>"Muy Baja"</formula>
    </cfRule>
  </conditionalFormatting>
  <conditionalFormatting sqref="K72">
    <cfRule type="cellIs" dxfId="330" priority="403" operator="equal">
      <formula>"Muy Alta"</formula>
    </cfRule>
    <cfRule type="cellIs" dxfId="329" priority="404" operator="equal">
      <formula>"Alta"</formula>
    </cfRule>
    <cfRule type="cellIs" dxfId="328" priority="405" operator="equal">
      <formula>"Media"</formula>
    </cfRule>
    <cfRule type="cellIs" dxfId="327" priority="406" operator="equal">
      <formula>"Baja"</formula>
    </cfRule>
    <cfRule type="cellIs" dxfId="326" priority="407" operator="equal">
      <formula>"Muy Baja"</formula>
    </cfRule>
  </conditionalFormatting>
  <conditionalFormatting sqref="K74:K75 K77">
    <cfRule type="cellIs" dxfId="325" priority="162" operator="equal">
      <formula>"Muy Alta"</formula>
    </cfRule>
    <cfRule type="cellIs" dxfId="324" priority="163" operator="equal">
      <formula>"Alta"</formula>
    </cfRule>
    <cfRule type="cellIs" dxfId="323" priority="164" operator="equal">
      <formula>"Media"</formula>
    </cfRule>
    <cfRule type="cellIs" dxfId="322" priority="165" operator="equal">
      <formula>"Baja"</formula>
    </cfRule>
    <cfRule type="cellIs" dxfId="321" priority="166" operator="equal">
      <formula>"Muy Baja"</formula>
    </cfRule>
  </conditionalFormatting>
  <conditionalFormatting sqref="K79 K82">
    <cfRule type="cellIs" dxfId="320" priority="365" operator="equal">
      <formula>"Muy Alta"</formula>
    </cfRule>
    <cfRule type="cellIs" dxfId="319" priority="366" operator="equal">
      <formula>"Alta"</formula>
    </cfRule>
    <cfRule type="cellIs" dxfId="318" priority="367" operator="equal">
      <formula>"Media"</formula>
    </cfRule>
    <cfRule type="cellIs" dxfId="317" priority="368" operator="equal">
      <formula>"Baja"</formula>
    </cfRule>
    <cfRule type="cellIs" dxfId="316" priority="369" operator="equal">
      <formula>"Muy Baja"</formula>
    </cfRule>
  </conditionalFormatting>
  <conditionalFormatting sqref="K84">
    <cfRule type="cellIs" dxfId="315" priority="350" operator="equal">
      <formula>"Muy Alta"</formula>
    </cfRule>
    <cfRule type="cellIs" dxfId="314" priority="351" operator="equal">
      <formula>"Alta"</formula>
    </cfRule>
    <cfRule type="cellIs" dxfId="313" priority="352" operator="equal">
      <formula>"Media"</formula>
    </cfRule>
    <cfRule type="cellIs" dxfId="312" priority="353" operator="equal">
      <formula>"Baja"</formula>
    </cfRule>
    <cfRule type="cellIs" dxfId="311" priority="354" operator="equal">
      <formula>"Muy Baja"</formula>
    </cfRule>
  </conditionalFormatting>
  <conditionalFormatting sqref="K88">
    <cfRule type="cellIs" dxfId="310" priority="297" operator="equal">
      <formula>"Muy Alta"</formula>
    </cfRule>
    <cfRule type="cellIs" dxfId="309" priority="298" operator="equal">
      <formula>"Alta"</formula>
    </cfRule>
    <cfRule type="cellIs" dxfId="308" priority="299" operator="equal">
      <formula>"Media"</formula>
    </cfRule>
    <cfRule type="cellIs" dxfId="307" priority="300" operator="equal">
      <formula>"Baja"</formula>
    </cfRule>
    <cfRule type="cellIs" dxfId="306" priority="301" operator="equal">
      <formula>"Muy Baja"</formula>
    </cfRule>
  </conditionalFormatting>
  <conditionalFormatting sqref="K91">
    <cfRule type="cellIs" dxfId="305" priority="277" operator="equal">
      <formula>"Muy Alta"</formula>
    </cfRule>
    <cfRule type="cellIs" dxfId="304" priority="278" operator="equal">
      <formula>"Alta"</formula>
    </cfRule>
    <cfRule type="cellIs" dxfId="303" priority="279" operator="equal">
      <formula>"Media"</formula>
    </cfRule>
    <cfRule type="cellIs" dxfId="302" priority="280" operator="equal">
      <formula>"Baja"</formula>
    </cfRule>
    <cfRule type="cellIs" dxfId="301" priority="281" operator="equal">
      <formula>"Muy Baja"</formula>
    </cfRule>
  </conditionalFormatting>
  <conditionalFormatting sqref="K94">
    <cfRule type="cellIs" dxfId="300" priority="253" operator="equal">
      <formula>"Muy Alta"</formula>
    </cfRule>
    <cfRule type="cellIs" dxfId="299" priority="254" operator="equal">
      <formula>"Alta"</formula>
    </cfRule>
    <cfRule type="cellIs" dxfId="298" priority="255" operator="equal">
      <formula>"Media"</formula>
    </cfRule>
    <cfRule type="cellIs" dxfId="297" priority="256" operator="equal">
      <formula>"Baja"</formula>
    </cfRule>
    <cfRule type="cellIs" dxfId="296" priority="257" operator="equal">
      <formula>"Muy Baja"</formula>
    </cfRule>
  </conditionalFormatting>
  <conditionalFormatting sqref="K99 K101">
    <cfRule type="cellIs" dxfId="295" priority="144" operator="equal">
      <formula>"Muy Alta"</formula>
    </cfRule>
    <cfRule type="cellIs" dxfId="294" priority="145" operator="equal">
      <formula>"Alta"</formula>
    </cfRule>
    <cfRule type="cellIs" dxfId="293" priority="146" operator="equal">
      <formula>"Media"</formula>
    </cfRule>
    <cfRule type="cellIs" dxfId="292" priority="147" operator="equal">
      <formula>"Baja"</formula>
    </cfRule>
    <cfRule type="cellIs" dxfId="291" priority="148" operator="equal">
      <formula>"Muy Baja"</formula>
    </cfRule>
  </conditionalFormatting>
  <conditionalFormatting sqref="K103:K104 K106:K108">
    <cfRule type="cellIs" dxfId="290" priority="129" operator="equal">
      <formula>"Muy Alta"</formula>
    </cfRule>
    <cfRule type="cellIs" dxfId="289" priority="130" operator="equal">
      <formula>"Alta"</formula>
    </cfRule>
    <cfRule type="cellIs" dxfId="288" priority="131" operator="equal">
      <formula>"Media"</formula>
    </cfRule>
    <cfRule type="cellIs" dxfId="287" priority="132" operator="equal">
      <formula>"Baja"</formula>
    </cfRule>
    <cfRule type="cellIs" dxfId="286" priority="133" operator="equal">
      <formula>"Muy Baja"</formula>
    </cfRule>
  </conditionalFormatting>
  <conditionalFormatting sqref="K111">
    <cfRule type="cellIs" dxfId="285" priority="210" operator="equal">
      <formula>"Muy Alta"</formula>
    </cfRule>
    <cfRule type="cellIs" dxfId="284" priority="211" operator="equal">
      <formula>"Alta"</formula>
    </cfRule>
    <cfRule type="cellIs" dxfId="283" priority="212" operator="equal">
      <formula>"Media"</formula>
    </cfRule>
    <cfRule type="cellIs" dxfId="282" priority="213" operator="equal">
      <formula>"Baja"</formula>
    </cfRule>
    <cfRule type="cellIs" dxfId="281" priority="214" operator="equal">
      <formula>"Muy Baja"</formula>
    </cfRule>
  </conditionalFormatting>
  <conditionalFormatting sqref="M28">
    <cfRule type="containsText" dxfId="280" priority="72" operator="containsText" text="❌">
      <formula>NOT(ISERROR(SEARCH(("❌"),(M28))))</formula>
    </cfRule>
  </conditionalFormatting>
  <conditionalFormatting sqref="N7:N25 N70:N113">
    <cfRule type="containsText" dxfId="279" priority="209" operator="containsText" text="❌">
      <formula>NOT(ISERROR(SEARCH(("❌"),(N7))))</formula>
    </cfRule>
  </conditionalFormatting>
  <conditionalFormatting sqref="N28">
    <cfRule type="cellIs" dxfId="278" priority="59" operator="equal">
      <formula>"Catastrófico"</formula>
    </cfRule>
    <cfRule type="cellIs" dxfId="277" priority="60" operator="equal">
      <formula>"Mayor"</formula>
    </cfRule>
    <cfRule type="cellIs" dxfId="276" priority="61" operator="equal">
      <formula>"Moderado"</formula>
    </cfRule>
    <cfRule type="cellIs" dxfId="275" priority="62" operator="equal">
      <formula>"Menor"</formula>
    </cfRule>
    <cfRule type="cellIs" dxfId="274" priority="63" operator="equal">
      <formula>"Leve"</formula>
    </cfRule>
  </conditionalFormatting>
  <conditionalFormatting sqref="N28:N66">
    <cfRule type="containsText" dxfId="273" priority="53" operator="containsText" text="❌">
      <formula>NOT(ISERROR(SEARCH(("❌"),(N28))))</formula>
    </cfRule>
  </conditionalFormatting>
  <conditionalFormatting sqref="O7:O8 O10">
    <cfRule type="cellIs" dxfId="272" priority="196" operator="equal">
      <formula>"Catastrófico"</formula>
    </cfRule>
    <cfRule type="cellIs" dxfId="271" priority="197" operator="equal">
      <formula>"Mayor"</formula>
    </cfRule>
    <cfRule type="cellIs" dxfId="270" priority="198" operator="equal">
      <formula>"Moderado"</formula>
    </cfRule>
    <cfRule type="cellIs" dxfId="269" priority="199" operator="equal">
      <formula>"Menor"</formula>
    </cfRule>
    <cfRule type="cellIs" dxfId="268" priority="200" operator="equal">
      <formula>"Leve"</formula>
    </cfRule>
  </conditionalFormatting>
  <conditionalFormatting sqref="O13">
    <cfRule type="cellIs" dxfId="267" priority="671" operator="equal">
      <formula>"Catastrófico"</formula>
    </cfRule>
    <cfRule type="cellIs" dxfId="266" priority="672" operator="equal">
      <formula>"Mayor"</formula>
    </cfRule>
    <cfRule type="cellIs" dxfId="265" priority="673" operator="equal">
      <formula>"Moderado"</formula>
    </cfRule>
    <cfRule type="cellIs" dxfId="264" priority="674" operator="equal">
      <formula>"Menor"</formula>
    </cfRule>
    <cfRule type="cellIs" dxfId="263" priority="675" operator="equal">
      <formula>"Leve"</formula>
    </cfRule>
  </conditionalFormatting>
  <conditionalFormatting sqref="O15:O17 O19 O21">
    <cfRule type="cellIs" dxfId="262" priority="618" operator="equal">
      <formula>"Catastrófico"</formula>
    </cfRule>
    <cfRule type="cellIs" dxfId="261" priority="619" operator="equal">
      <formula>"Mayor"</formula>
    </cfRule>
    <cfRule type="cellIs" dxfId="260" priority="620" operator="equal">
      <formula>"Moderado"</formula>
    </cfRule>
    <cfRule type="cellIs" dxfId="259" priority="621" operator="equal">
      <formula>"Menor"</formula>
    </cfRule>
    <cfRule type="cellIs" dxfId="258" priority="622" operator="equal">
      <formula>"Leve"</formula>
    </cfRule>
  </conditionalFormatting>
  <conditionalFormatting sqref="O23">
    <cfRule type="cellIs" dxfId="257" priority="603" operator="equal">
      <formula>"Catastrófico"</formula>
    </cfRule>
    <cfRule type="cellIs" dxfId="256" priority="604" operator="equal">
      <formula>"Mayor"</formula>
    </cfRule>
    <cfRule type="cellIs" dxfId="255" priority="605" operator="equal">
      <formula>"Moderado"</formula>
    </cfRule>
    <cfRule type="cellIs" dxfId="254" priority="606" operator="equal">
      <formula>"Menor"</formula>
    </cfRule>
    <cfRule type="cellIs" dxfId="253" priority="607" operator="equal">
      <formula>"Leve"</formula>
    </cfRule>
  </conditionalFormatting>
  <conditionalFormatting sqref="O26 O28:O29">
    <cfRule type="cellIs" dxfId="252" priority="40" operator="equal">
      <formula>"Catastrófico"</formula>
    </cfRule>
    <cfRule type="cellIs" dxfId="251" priority="41" operator="equal">
      <formula>"Mayor"</formula>
    </cfRule>
    <cfRule type="cellIs" dxfId="250" priority="42" operator="equal">
      <formula>"Moderado"</formula>
    </cfRule>
    <cfRule type="cellIs" dxfId="249" priority="43" operator="equal">
      <formula>"Menor"</formula>
    </cfRule>
    <cfRule type="cellIs" dxfId="248" priority="44" operator="equal">
      <formula>"Leve"</formula>
    </cfRule>
  </conditionalFormatting>
  <conditionalFormatting sqref="O31">
    <cfRule type="cellIs" dxfId="247" priority="541" operator="equal">
      <formula>"Catastrófico"</formula>
    </cfRule>
    <cfRule type="cellIs" dxfId="246" priority="542" operator="equal">
      <formula>"Mayor"</formula>
    </cfRule>
    <cfRule type="cellIs" dxfId="245" priority="543" operator="equal">
      <formula>"Moderado"</formula>
    </cfRule>
    <cfRule type="cellIs" dxfId="244" priority="544" operator="equal">
      <formula>"Menor"</formula>
    </cfRule>
    <cfRule type="cellIs" dxfId="243" priority="545" operator="equal">
      <formula>"Leve"</formula>
    </cfRule>
  </conditionalFormatting>
  <conditionalFormatting sqref="O33 O35 O38 O41">
    <cfRule type="cellIs" dxfId="242" priority="514" operator="equal">
      <formula>"Catastrófico"</formula>
    </cfRule>
    <cfRule type="cellIs" dxfId="241" priority="515" operator="equal">
      <formula>"Mayor"</formula>
    </cfRule>
    <cfRule type="cellIs" dxfId="240" priority="516" operator="equal">
      <formula>"Moderado"</formula>
    </cfRule>
    <cfRule type="cellIs" dxfId="239" priority="517" operator="equal">
      <formula>"Menor"</formula>
    </cfRule>
    <cfRule type="cellIs" dxfId="238" priority="518" operator="equal">
      <formula>"Leve"</formula>
    </cfRule>
  </conditionalFormatting>
  <conditionalFormatting sqref="O44 O46">
    <cfRule type="cellIs" dxfId="237" priority="495" operator="equal">
      <formula>"Catastrófico"</formula>
    </cfRule>
    <cfRule type="cellIs" dxfId="236" priority="496" operator="equal">
      <formula>"Mayor"</formula>
    </cfRule>
    <cfRule type="cellIs" dxfId="235" priority="497" operator="equal">
      <formula>"Moderado"</formula>
    </cfRule>
    <cfRule type="cellIs" dxfId="234" priority="498" operator="equal">
      <formula>"Menor"</formula>
    </cfRule>
    <cfRule type="cellIs" dxfId="233" priority="499" operator="equal">
      <formula>"Leve"</formula>
    </cfRule>
  </conditionalFormatting>
  <conditionalFormatting sqref="O48 O50">
    <cfRule type="cellIs" dxfId="232" priority="476" operator="equal">
      <formula>"Catastrófico"</formula>
    </cfRule>
    <cfRule type="cellIs" dxfId="231" priority="477" operator="equal">
      <formula>"Mayor"</formula>
    </cfRule>
    <cfRule type="cellIs" dxfId="230" priority="478" operator="equal">
      <formula>"Moderado"</formula>
    </cfRule>
    <cfRule type="cellIs" dxfId="229" priority="479" operator="equal">
      <formula>"Menor"</formula>
    </cfRule>
    <cfRule type="cellIs" dxfId="228" priority="480" operator="equal">
      <formula>"Leve"</formula>
    </cfRule>
  </conditionalFormatting>
  <conditionalFormatting sqref="O52:O56">
    <cfRule type="cellIs" dxfId="227" priority="461" operator="equal">
      <formula>"Catastrófico"</formula>
    </cfRule>
    <cfRule type="cellIs" dxfId="226" priority="462" operator="equal">
      <formula>"Mayor"</formula>
    </cfRule>
    <cfRule type="cellIs" dxfId="225" priority="463" operator="equal">
      <formula>"Moderado"</formula>
    </cfRule>
    <cfRule type="cellIs" dxfId="224" priority="464" operator="equal">
      <formula>"Menor"</formula>
    </cfRule>
    <cfRule type="cellIs" dxfId="223" priority="465" operator="equal">
      <formula>"Leve"</formula>
    </cfRule>
  </conditionalFormatting>
  <conditionalFormatting sqref="O58 O62 O67">
    <cfRule type="cellIs" dxfId="222" priority="442" operator="equal">
      <formula>"Catastrófico"</formula>
    </cfRule>
    <cfRule type="cellIs" dxfId="221" priority="443" operator="equal">
      <formula>"Mayor"</formula>
    </cfRule>
    <cfRule type="cellIs" dxfId="220" priority="444" operator="equal">
      <formula>"Moderado"</formula>
    </cfRule>
    <cfRule type="cellIs" dxfId="219" priority="445" operator="equal">
      <formula>"Menor"</formula>
    </cfRule>
    <cfRule type="cellIs" dxfId="218" priority="446" operator="equal">
      <formula>"Leve"</formula>
    </cfRule>
  </conditionalFormatting>
  <conditionalFormatting sqref="O70">
    <cfRule type="cellIs" dxfId="217" priority="423" operator="equal">
      <formula>"Catastrófico"</formula>
    </cfRule>
    <cfRule type="cellIs" dxfId="216" priority="424" operator="equal">
      <formula>"Mayor"</formula>
    </cfRule>
    <cfRule type="cellIs" dxfId="215" priority="425" operator="equal">
      <formula>"Moderado"</formula>
    </cfRule>
    <cfRule type="cellIs" dxfId="214" priority="426" operator="equal">
      <formula>"Menor"</formula>
    </cfRule>
    <cfRule type="cellIs" dxfId="213" priority="427" operator="equal">
      <formula>"Leve"</formula>
    </cfRule>
  </conditionalFormatting>
  <conditionalFormatting sqref="O72">
    <cfRule type="cellIs" dxfId="212" priority="408" operator="equal">
      <formula>"Catastrófico"</formula>
    </cfRule>
    <cfRule type="cellIs" dxfId="211" priority="409" operator="equal">
      <formula>"Mayor"</formula>
    </cfRule>
    <cfRule type="cellIs" dxfId="210" priority="410" operator="equal">
      <formula>"Moderado"</formula>
    </cfRule>
    <cfRule type="cellIs" dxfId="209" priority="411" operator="equal">
      <formula>"Menor"</formula>
    </cfRule>
    <cfRule type="cellIs" dxfId="208" priority="412" operator="equal">
      <formula>"Leve"</formula>
    </cfRule>
  </conditionalFormatting>
  <conditionalFormatting sqref="O74:O75 O77">
    <cfRule type="cellIs" dxfId="207" priority="167" operator="equal">
      <formula>"Catastrófico"</formula>
    </cfRule>
    <cfRule type="cellIs" dxfId="206" priority="168" operator="equal">
      <formula>"Mayor"</formula>
    </cfRule>
    <cfRule type="cellIs" dxfId="205" priority="169" operator="equal">
      <formula>"Moderado"</formula>
    </cfRule>
    <cfRule type="cellIs" dxfId="204" priority="170" operator="equal">
      <formula>"Menor"</formula>
    </cfRule>
    <cfRule type="cellIs" dxfId="203" priority="171" operator="equal">
      <formula>"Leve"</formula>
    </cfRule>
  </conditionalFormatting>
  <conditionalFormatting sqref="O79 O82">
    <cfRule type="cellIs" dxfId="202" priority="370" operator="equal">
      <formula>"Catastrófico"</formula>
    </cfRule>
    <cfRule type="cellIs" dxfId="201" priority="371" operator="equal">
      <formula>"Mayor"</formula>
    </cfRule>
    <cfRule type="cellIs" dxfId="200" priority="372" operator="equal">
      <formula>"Moderado"</formula>
    </cfRule>
    <cfRule type="cellIs" dxfId="199" priority="373" operator="equal">
      <formula>"Menor"</formula>
    </cfRule>
    <cfRule type="cellIs" dxfId="198" priority="374" operator="equal">
      <formula>"Leve"</formula>
    </cfRule>
  </conditionalFormatting>
  <conditionalFormatting sqref="O84">
    <cfRule type="cellIs" dxfId="197" priority="355" operator="equal">
      <formula>"Catastrófico"</formula>
    </cfRule>
    <cfRule type="cellIs" dxfId="196" priority="356" operator="equal">
      <formula>"Mayor"</formula>
    </cfRule>
    <cfRule type="cellIs" dxfId="195" priority="357" operator="equal">
      <formula>"Moderado"</formula>
    </cfRule>
    <cfRule type="cellIs" dxfId="194" priority="358" operator="equal">
      <formula>"Menor"</formula>
    </cfRule>
    <cfRule type="cellIs" dxfId="193" priority="359" operator="equal">
      <formula>"Leve"</formula>
    </cfRule>
  </conditionalFormatting>
  <conditionalFormatting sqref="O88">
    <cfRule type="cellIs" dxfId="192" priority="302" operator="equal">
      <formula>"Catastrófico"</formula>
    </cfRule>
    <cfRule type="cellIs" dxfId="191" priority="303" operator="equal">
      <formula>"Mayor"</formula>
    </cfRule>
    <cfRule type="cellIs" dxfId="190" priority="304" operator="equal">
      <formula>"Moderado"</formula>
    </cfRule>
    <cfRule type="cellIs" dxfId="189" priority="305" operator="equal">
      <formula>"Menor"</formula>
    </cfRule>
    <cfRule type="cellIs" dxfId="188" priority="306" operator="equal">
      <formula>"Leve"</formula>
    </cfRule>
  </conditionalFormatting>
  <conditionalFormatting sqref="O91">
    <cfRule type="cellIs" dxfId="187" priority="282" operator="equal">
      <formula>"Catastrófico"</formula>
    </cfRule>
    <cfRule type="cellIs" dxfId="186" priority="283" operator="equal">
      <formula>"Mayor"</formula>
    </cfRule>
    <cfRule type="cellIs" dxfId="185" priority="284" operator="equal">
      <formula>"Moderado"</formula>
    </cfRule>
    <cfRule type="cellIs" dxfId="184" priority="285" operator="equal">
      <formula>"Menor"</formula>
    </cfRule>
    <cfRule type="cellIs" dxfId="183" priority="286" operator="equal">
      <formula>"Leve"</formula>
    </cfRule>
  </conditionalFormatting>
  <conditionalFormatting sqref="O94">
    <cfRule type="cellIs" dxfId="182" priority="258" operator="equal">
      <formula>"Catastrófico"</formula>
    </cfRule>
    <cfRule type="cellIs" dxfId="181" priority="259" operator="equal">
      <formula>"Mayor"</formula>
    </cfRule>
    <cfRule type="cellIs" dxfId="180" priority="260" operator="equal">
      <formula>"Moderado"</formula>
    </cfRule>
    <cfRule type="cellIs" dxfId="179" priority="261" operator="equal">
      <formula>"Menor"</formula>
    </cfRule>
    <cfRule type="cellIs" dxfId="178" priority="262" operator="equal">
      <formula>"Leve"</formula>
    </cfRule>
  </conditionalFormatting>
  <conditionalFormatting sqref="O99 O101">
    <cfRule type="cellIs" dxfId="177" priority="149" operator="equal">
      <formula>"Catastrófico"</formula>
    </cfRule>
    <cfRule type="cellIs" dxfId="176" priority="150" operator="equal">
      <formula>"Mayor"</formula>
    </cfRule>
    <cfRule type="cellIs" dxfId="175" priority="151" operator="equal">
      <formula>"Moderado"</formula>
    </cfRule>
    <cfRule type="cellIs" dxfId="174" priority="152" operator="equal">
      <formula>"Menor"</formula>
    </cfRule>
    <cfRule type="cellIs" dxfId="173" priority="153" operator="equal">
      <formula>"Leve"</formula>
    </cfRule>
  </conditionalFormatting>
  <conditionalFormatting sqref="O103:O104 O106:O108">
    <cfRule type="cellIs" dxfId="172" priority="134" operator="equal">
      <formula>"Catastrófico"</formula>
    </cfRule>
    <cfRule type="cellIs" dxfId="171" priority="135" operator="equal">
      <formula>"Mayor"</formula>
    </cfRule>
    <cfRule type="cellIs" dxfId="170" priority="136" operator="equal">
      <formula>"Moderado"</formula>
    </cfRule>
    <cfRule type="cellIs" dxfId="169" priority="137" operator="equal">
      <formula>"Menor"</formula>
    </cfRule>
    <cfRule type="cellIs" dxfId="168" priority="138" operator="equal">
      <formula>"Leve"</formula>
    </cfRule>
  </conditionalFormatting>
  <conditionalFormatting sqref="O111">
    <cfRule type="cellIs" dxfId="167" priority="215" operator="equal">
      <formula>"Catastrófico"</formula>
    </cfRule>
    <cfRule type="cellIs" dxfId="166" priority="216" operator="equal">
      <formula>"Mayor"</formula>
    </cfRule>
    <cfRule type="cellIs" dxfId="165" priority="217" operator="equal">
      <formula>"Moderado"</formula>
    </cfRule>
    <cfRule type="cellIs" dxfId="164" priority="218" operator="equal">
      <formula>"Menor"</formula>
    </cfRule>
    <cfRule type="cellIs" dxfId="163" priority="219" operator="equal">
      <formula>"Leve"</formula>
    </cfRule>
  </conditionalFormatting>
  <conditionalFormatting sqref="Q7:Q8">
    <cfRule type="cellIs" dxfId="162" priority="201" operator="equal">
      <formula>"Extremo"</formula>
    </cfRule>
    <cfRule type="cellIs" dxfId="161" priority="202" operator="equal">
      <formula>"Alto"</formula>
    </cfRule>
    <cfRule type="cellIs" dxfId="160" priority="203" operator="equal">
      <formula>"Moderado"</formula>
    </cfRule>
    <cfRule type="cellIs" dxfId="159" priority="204" operator="equal">
      <formula>"Bajo"</formula>
    </cfRule>
  </conditionalFormatting>
  <conditionalFormatting sqref="Q10">
    <cfRule type="cellIs" dxfId="158" priority="205" operator="equal">
      <formula>"Extremo"</formula>
    </cfRule>
    <cfRule type="cellIs" dxfId="157" priority="206" operator="equal">
      <formula>"Alto"</formula>
    </cfRule>
    <cfRule type="cellIs" dxfId="156" priority="207" operator="equal">
      <formula>"Moderado"</formula>
    </cfRule>
    <cfRule type="cellIs" dxfId="155" priority="208" operator="equal">
      <formula>"Bajo"</formula>
    </cfRule>
  </conditionalFormatting>
  <conditionalFormatting sqref="Q13">
    <cfRule type="cellIs" dxfId="154" priority="676" operator="equal">
      <formula>"Extremo"</formula>
    </cfRule>
    <cfRule type="cellIs" dxfId="153" priority="677" operator="equal">
      <formula>"Alto"</formula>
    </cfRule>
    <cfRule type="cellIs" dxfId="152" priority="678" operator="equal">
      <formula>"Moderado"</formula>
    </cfRule>
    <cfRule type="cellIs" dxfId="151" priority="679" operator="equal">
      <formula>"Bajo"</formula>
    </cfRule>
  </conditionalFormatting>
  <conditionalFormatting sqref="Q15:Q17">
    <cfRule type="cellIs" dxfId="150" priority="623" operator="equal">
      <formula>"Extremo"</formula>
    </cfRule>
    <cfRule type="cellIs" dxfId="149" priority="624" operator="equal">
      <formula>"Alto"</formula>
    </cfRule>
    <cfRule type="cellIs" dxfId="148" priority="625" operator="equal">
      <formula>"Moderado"</formula>
    </cfRule>
    <cfRule type="cellIs" dxfId="147" priority="626" operator="equal">
      <formula>"Bajo"</formula>
    </cfRule>
  </conditionalFormatting>
  <conditionalFormatting sqref="Q19">
    <cfRule type="cellIs" dxfId="146" priority="627" operator="equal">
      <formula>"Extremo"</formula>
    </cfRule>
    <cfRule type="cellIs" dxfId="145" priority="628" operator="equal">
      <formula>"Alto"</formula>
    </cfRule>
    <cfRule type="cellIs" dxfId="144" priority="629" operator="equal">
      <formula>"Moderado"</formula>
    </cfRule>
    <cfRule type="cellIs" dxfId="143" priority="630" operator="equal">
      <formula>"Bajo"</formula>
    </cfRule>
  </conditionalFormatting>
  <conditionalFormatting sqref="Q21">
    <cfRule type="cellIs" dxfId="142" priority="631" operator="equal">
      <formula>"Extremo"</formula>
    </cfRule>
    <cfRule type="cellIs" dxfId="141" priority="632" operator="equal">
      <formula>"Alto"</formula>
    </cfRule>
    <cfRule type="cellIs" dxfId="140" priority="633" operator="equal">
      <formula>"Moderado"</formula>
    </cfRule>
    <cfRule type="cellIs" dxfId="139" priority="634" operator="equal">
      <formula>"Bajo"</formula>
    </cfRule>
  </conditionalFormatting>
  <conditionalFormatting sqref="Q23">
    <cfRule type="cellIs" dxfId="138" priority="608" operator="equal">
      <formula>"Extremo"</formula>
    </cfRule>
    <cfRule type="cellIs" dxfId="137" priority="609" operator="equal">
      <formula>"Alto"</formula>
    </cfRule>
    <cfRule type="cellIs" dxfId="136" priority="610" operator="equal">
      <formula>"Moderado"</formula>
    </cfRule>
    <cfRule type="cellIs" dxfId="135" priority="611" operator="equal">
      <formula>"Bajo"</formula>
    </cfRule>
  </conditionalFormatting>
  <conditionalFormatting sqref="Q26">
    <cfRule type="cellIs" dxfId="134" priority="45" operator="equal">
      <formula>"Extremo"</formula>
    </cfRule>
    <cfRule type="cellIs" dxfId="133" priority="46" operator="equal">
      <formula>"Alto"</formula>
    </cfRule>
    <cfRule type="cellIs" dxfId="132" priority="47" operator="equal">
      <formula>"Moderado"</formula>
    </cfRule>
    <cfRule type="cellIs" dxfId="131" priority="48" operator="equal">
      <formula>"Bajo"</formula>
    </cfRule>
  </conditionalFormatting>
  <conditionalFormatting sqref="Q28:Q29">
    <cfRule type="cellIs" dxfId="130" priority="49" operator="equal">
      <formula>"Extremo"</formula>
    </cfRule>
    <cfRule type="cellIs" dxfId="129" priority="50" operator="equal">
      <formula>"Alto"</formula>
    </cfRule>
    <cfRule type="cellIs" dxfId="128" priority="51" operator="equal">
      <formula>"Moderado"</formula>
    </cfRule>
    <cfRule type="cellIs" dxfId="127" priority="52" operator="equal">
      <formula>"Bajo"</formula>
    </cfRule>
  </conditionalFormatting>
  <conditionalFormatting sqref="Q31">
    <cfRule type="cellIs" dxfId="126" priority="550" operator="equal">
      <formula>"Extremo"</formula>
    </cfRule>
    <cfRule type="cellIs" dxfId="125" priority="551" operator="equal">
      <formula>"Alto"</formula>
    </cfRule>
    <cfRule type="cellIs" dxfId="124" priority="552" operator="equal">
      <formula>"Moderado"</formula>
    </cfRule>
    <cfRule type="cellIs" dxfId="123" priority="553" operator="equal">
      <formula>"Bajo"</formula>
    </cfRule>
  </conditionalFormatting>
  <conditionalFormatting sqref="Q33">
    <cfRule type="cellIs" dxfId="122" priority="519" operator="equal">
      <formula>"Extremo"</formula>
    </cfRule>
    <cfRule type="cellIs" dxfId="121" priority="520" operator="equal">
      <formula>"Alto"</formula>
    </cfRule>
    <cfRule type="cellIs" dxfId="120" priority="521" operator="equal">
      <formula>"Moderado"</formula>
    </cfRule>
    <cfRule type="cellIs" dxfId="119" priority="522" operator="equal">
      <formula>"Bajo"</formula>
    </cfRule>
  </conditionalFormatting>
  <conditionalFormatting sqref="Q35">
    <cfRule type="cellIs" dxfId="118" priority="523" operator="equal">
      <formula>"Extremo"</formula>
    </cfRule>
    <cfRule type="cellIs" dxfId="117" priority="524" operator="equal">
      <formula>"Alto"</formula>
    </cfRule>
    <cfRule type="cellIs" dxfId="116" priority="525" operator="equal">
      <formula>"Moderado"</formula>
    </cfRule>
    <cfRule type="cellIs" dxfId="115" priority="526" operator="equal">
      <formula>"Bajo"</formula>
    </cfRule>
  </conditionalFormatting>
  <conditionalFormatting sqref="Q38">
    <cfRule type="cellIs" dxfId="114" priority="527" operator="equal">
      <formula>"Extremo"</formula>
    </cfRule>
    <cfRule type="cellIs" dxfId="113" priority="528" operator="equal">
      <formula>"Alto"</formula>
    </cfRule>
    <cfRule type="cellIs" dxfId="112" priority="529" operator="equal">
      <formula>"Moderado"</formula>
    </cfRule>
    <cfRule type="cellIs" dxfId="111" priority="530" operator="equal">
      <formula>"Bajo"</formula>
    </cfRule>
  </conditionalFormatting>
  <conditionalFormatting sqref="Q41">
    <cfRule type="cellIs" dxfId="110" priority="531" operator="equal">
      <formula>"Extremo"</formula>
    </cfRule>
    <cfRule type="cellIs" dxfId="109" priority="532" operator="equal">
      <formula>"Alto"</formula>
    </cfRule>
    <cfRule type="cellIs" dxfId="108" priority="533" operator="equal">
      <formula>"Moderado"</formula>
    </cfRule>
    <cfRule type="cellIs" dxfId="107" priority="534" operator="equal">
      <formula>"Bajo"</formula>
    </cfRule>
  </conditionalFormatting>
  <conditionalFormatting sqref="Q44">
    <cfRule type="cellIs" dxfId="106" priority="500" operator="equal">
      <formula>"Extremo"</formula>
    </cfRule>
    <cfRule type="cellIs" dxfId="105" priority="501" operator="equal">
      <formula>"Alto"</formula>
    </cfRule>
    <cfRule type="cellIs" dxfId="104" priority="502" operator="equal">
      <formula>"Moderado"</formula>
    </cfRule>
    <cfRule type="cellIs" dxfId="103" priority="503" operator="equal">
      <formula>"Bajo"</formula>
    </cfRule>
  </conditionalFormatting>
  <conditionalFormatting sqref="Q46">
    <cfRule type="cellIs" dxfId="102" priority="504" operator="equal">
      <formula>"Extremo"</formula>
    </cfRule>
    <cfRule type="cellIs" dxfId="101" priority="505" operator="equal">
      <formula>"Alto"</formula>
    </cfRule>
    <cfRule type="cellIs" dxfId="100" priority="506" operator="equal">
      <formula>"Moderado"</formula>
    </cfRule>
    <cfRule type="cellIs" dxfId="99" priority="507" operator="equal">
      <formula>"Bajo"</formula>
    </cfRule>
  </conditionalFormatting>
  <conditionalFormatting sqref="Q48">
    <cfRule type="cellIs" dxfId="98" priority="481" operator="equal">
      <formula>"Extremo"</formula>
    </cfRule>
    <cfRule type="cellIs" dxfId="97" priority="482" operator="equal">
      <formula>"Alto"</formula>
    </cfRule>
    <cfRule type="cellIs" dxfId="96" priority="483" operator="equal">
      <formula>"Moderado"</formula>
    </cfRule>
    <cfRule type="cellIs" dxfId="95" priority="484" operator="equal">
      <formula>"Bajo"</formula>
    </cfRule>
  </conditionalFormatting>
  <conditionalFormatting sqref="Q50">
    <cfRule type="cellIs" dxfId="94" priority="485" operator="equal">
      <formula>"Extremo"</formula>
    </cfRule>
    <cfRule type="cellIs" dxfId="93" priority="486" operator="equal">
      <formula>"Alto"</formula>
    </cfRule>
    <cfRule type="cellIs" dxfId="92" priority="487" operator="equal">
      <formula>"Moderado"</formula>
    </cfRule>
    <cfRule type="cellIs" dxfId="91" priority="488" operator="equal">
      <formula>"Bajo"</formula>
    </cfRule>
  </conditionalFormatting>
  <conditionalFormatting sqref="Q52:Q56">
    <cfRule type="cellIs" dxfId="90" priority="466" operator="equal">
      <formula>"Extremo"</formula>
    </cfRule>
    <cfRule type="cellIs" dxfId="89" priority="467" operator="equal">
      <formula>"Alto"</formula>
    </cfRule>
    <cfRule type="cellIs" dxfId="88" priority="468" operator="equal">
      <formula>"Moderado"</formula>
    </cfRule>
    <cfRule type="cellIs" dxfId="87" priority="469" operator="equal">
      <formula>"Bajo"</formula>
    </cfRule>
  </conditionalFormatting>
  <conditionalFormatting sqref="Q58">
    <cfRule type="cellIs" dxfId="86" priority="447" operator="equal">
      <formula>"Extremo"</formula>
    </cfRule>
    <cfRule type="cellIs" dxfId="85" priority="448" operator="equal">
      <formula>"Alto"</formula>
    </cfRule>
    <cfRule type="cellIs" dxfId="84" priority="449" operator="equal">
      <formula>"Moderado"</formula>
    </cfRule>
    <cfRule type="cellIs" dxfId="83" priority="450" operator="equal">
      <formula>"Bajo"</formula>
    </cfRule>
  </conditionalFormatting>
  <conditionalFormatting sqref="Q62">
    <cfRule type="cellIs" dxfId="82" priority="451" operator="equal">
      <formula>"Extremo"</formula>
    </cfRule>
    <cfRule type="cellIs" dxfId="81" priority="452" operator="equal">
      <formula>"Alto"</formula>
    </cfRule>
    <cfRule type="cellIs" dxfId="80" priority="453" operator="equal">
      <formula>"Moderado"</formula>
    </cfRule>
    <cfRule type="cellIs" dxfId="79" priority="454" operator="equal">
      <formula>"Bajo"</formula>
    </cfRule>
  </conditionalFormatting>
  <conditionalFormatting sqref="Q67">
    <cfRule type="cellIs" dxfId="78" priority="433" operator="equal">
      <formula>"Extremo"</formula>
    </cfRule>
    <cfRule type="cellIs" dxfId="77" priority="434" operator="equal">
      <formula>"Alto"</formula>
    </cfRule>
    <cfRule type="cellIs" dxfId="76" priority="435" operator="equal">
      <formula>"Moderado"</formula>
    </cfRule>
    <cfRule type="cellIs" dxfId="75" priority="436" operator="equal">
      <formula>"Bajo"</formula>
    </cfRule>
  </conditionalFormatting>
  <conditionalFormatting sqref="Q70">
    <cfRule type="cellIs" dxfId="74" priority="428" operator="equal">
      <formula>"Extremo"</formula>
    </cfRule>
    <cfRule type="cellIs" dxfId="73" priority="429" operator="equal">
      <formula>"Alto"</formula>
    </cfRule>
    <cfRule type="cellIs" dxfId="72" priority="430" operator="equal">
      <formula>"Moderado"</formula>
    </cfRule>
    <cfRule type="cellIs" dxfId="71" priority="431" operator="equal">
      <formula>"Bajo"</formula>
    </cfRule>
  </conditionalFormatting>
  <conditionalFormatting sqref="Q72">
    <cfRule type="cellIs" dxfId="70" priority="413" operator="equal">
      <formula>"Extremo"</formula>
    </cfRule>
    <cfRule type="cellIs" dxfId="69" priority="414" operator="equal">
      <formula>"Alto"</formula>
    </cfRule>
    <cfRule type="cellIs" dxfId="68" priority="415" operator="equal">
      <formula>"Moderado"</formula>
    </cfRule>
    <cfRule type="cellIs" dxfId="67" priority="416" operator="equal">
      <formula>"Bajo"</formula>
    </cfRule>
  </conditionalFormatting>
  <conditionalFormatting sqref="Q74:Q75 Q77">
    <cfRule type="cellIs" dxfId="66" priority="172" operator="equal">
      <formula>"Extremo"</formula>
    </cfRule>
    <cfRule type="cellIs" dxfId="65" priority="173" operator="equal">
      <formula>"Alto"</formula>
    </cfRule>
    <cfRule type="cellIs" dxfId="64" priority="174" operator="equal">
      <formula>"Moderado"</formula>
    </cfRule>
    <cfRule type="cellIs" dxfId="63" priority="175" operator="equal">
      <formula>"Bajo"</formula>
    </cfRule>
  </conditionalFormatting>
  <conditionalFormatting sqref="Q79">
    <cfRule type="cellIs" dxfId="62" priority="375" operator="equal">
      <formula>"Extremo"</formula>
    </cfRule>
    <cfRule type="cellIs" dxfId="61" priority="376" operator="equal">
      <formula>"Alto"</formula>
    </cfRule>
    <cfRule type="cellIs" dxfId="60" priority="377" operator="equal">
      <formula>"Moderado"</formula>
    </cfRule>
    <cfRule type="cellIs" dxfId="59" priority="378" operator="equal">
      <formula>"Bajo"</formula>
    </cfRule>
  </conditionalFormatting>
  <conditionalFormatting sqref="Q82">
    <cfRule type="cellIs" dxfId="58" priority="379" operator="equal">
      <formula>"Extremo"</formula>
    </cfRule>
    <cfRule type="cellIs" dxfId="57" priority="380" operator="equal">
      <formula>"Alto"</formula>
    </cfRule>
    <cfRule type="cellIs" dxfId="56" priority="381" operator="equal">
      <formula>"Moderado"</formula>
    </cfRule>
    <cfRule type="cellIs" dxfId="55" priority="382" operator="equal">
      <formula>"Bajo"</formula>
    </cfRule>
  </conditionalFormatting>
  <conditionalFormatting sqref="Q84">
    <cfRule type="cellIs" dxfId="54" priority="360" operator="equal">
      <formula>"Extremo"</formula>
    </cfRule>
    <cfRule type="cellIs" dxfId="53" priority="361" operator="equal">
      <formula>"Alto"</formula>
    </cfRule>
    <cfRule type="cellIs" dxfId="52" priority="362" operator="equal">
      <formula>"Moderado"</formula>
    </cfRule>
    <cfRule type="cellIs" dxfId="51" priority="363" operator="equal">
      <formula>"Bajo"</formula>
    </cfRule>
  </conditionalFormatting>
  <conditionalFormatting sqref="Q88">
    <cfRule type="cellIs" dxfId="50" priority="293" operator="equal">
      <formula>"Extremo"</formula>
    </cfRule>
    <cfRule type="cellIs" dxfId="49" priority="294" operator="equal">
      <formula>"Alto"</formula>
    </cfRule>
    <cfRule type="cellIs" dxfId="48" priority="295" operator="equal">
      <formula>"Moderado"</formula>
    </cfRule>
    <cfRule type="cellIs" dxfId="47" priority="296" operator="equal">
      <formula>"Bajo"</formula>
    </cfRule>
  </conditionalFormatting>
  <conditionalFormatting sqref="Q91">
    <cfRule type="cellIs" dxfId="46" priority="287" operator="equal">
      <formula>"Extremo"</formula>
    </cfRule>
    <cfRule type="cellIs" dxfId="45" priority="288" operator="equal">
      <formula>"Alto"</formula>
    </cfRule>
    <cfRule type="cellIs" dxfId="44" priority="289" operator="equal">
      <formula>"Moderado"</formula>
    </cfRule>
    <cfRule type="cellIs" dxfId="43" priority="290" operator="equal">
      <formula>"Bajo"</formula>
    </cfRule>
  </conditionalFormatting>
  <conditionalFormatting sqref="Q94">
    <cfRule type="cellIs" dxfId="42" priority="249" operator="equal">
      <formula>"Extremo"</formula>
    </cfRule>
    <cfRule type="cellIs" dxfId="41" priority="250" operator="equal">
      <formula>"Alto"</formula>
    </cfRule>
    <cfRule type="cellIs" dxfId="40" priority="251" operator="equal">
      <formula>"Moderado"</formula>
    </cfRule>
    <cfRule type="cellIs" dxfId="39" priority="252" operator="equal">
      <formula>"Bajo"</formula>
    </cfRule>
  </conditionalFormatting>
  <conditionalFormatting sqref="Q99">
    <cfRule type="cellIs" dxfId="38" priority="154" operator="equal">
      <formula>"Extremo"</formula>
    </cfRule>
    <cfRule type="cellIs" dxfId="37" priority="155" operator="equal">
      <formula>"Alto"</formula>
    </cfRule>
    <cfRule type="cellIs" dxfId="36" priority="156" operator="equal">
      <formula>"Moderado"</formula>
    </cfRule>
    <cfRule type="cellIs" dxfId="35" priority="157" operator="equal">
      <formula>"Bajo"</formula>
    </cfRule>
  </conditionalFormatting>
  <conditionalFormatting sqref="Q101">
    <cfRule type="cellIs" dxfId="34" priority="158" operator="equal">
      <formula>"Extremo"</formula>
    </cfRule>
    <cfRule type="cellIs" dxfId="33" priority="159" operator="equal">
      <formula>"Alto"</formula>
    </cfRule>
    <cfRule type="cellIs" dxfId="32" priority="160" operator="equal">
      <formula>"Moderado"</formula>
    </cfRule>
    <cfRule type="cellIs" dxfId="31" priority="161" operator="equal">
      <formula>"Bajo"</formula>
    </cfRule>
  </conditionalFormatting>
  <conditionalFormatting sqref="Q103:Q104">
    <cfRule type="cellIs" dxfId="30" priority="125" operator="equal">
      <formula>"Extremo"</formula>
    </cfRule>
    <cfRule type="cellIs" dxfId="29" priority="126" operator="equal">
      <formula>"Alto"</formula>
    </cfRule>
    <cfRule type="cellIs" dxfId="28" priority="127" operator="equal">
      <formula>"Moderado"</formula>
    </cfRule>
    <cfRule type="cellIs" dxfId="27" priority="128" operator="equal">
      <formula>"Bajo"</formula>
    </cfRule>
  </conditionalFormatting>
  <conditionalFormatting sqref="Q106:Q108">
    <cfRule type="cellIs" dxfId="26" priority="121" operator="equal">
      <formula>"Extremo"</formula>
    </cfRule>
    <cfRule type="cellIs" dxfId="25" priority="122" operator="equal">
      <formula>"Alto"</formula>
    </cfRule>
    <cfRule type="cellIs" dxfId="24" priority="123" operator="equal">
      <formula>"Moderado"</formula>
    </cfRule>
    <cfRule type="cellIs" dxfId="23" priority="124" operator="equal">
      <formula>"Bajo"</formula>
    </cfRule>
  </conditionalFormatting>
  <conditionalFormatting sqref="Q111">
    <cfRule type="cellIs" dxfId="22" priority="224" operator="equal">
      <formula>"Extremo"</formula>
    </cfRule>
    <cfRule type="cellIs" dxfId="21" priority="225" operator="equal">
      <formula>"Alto"</formula>
    </cfRule>
    <cfRule type="cellIs" dxfId="20" priority="226" operator="equal">
      <formula>"Moderado"</formula>
    </cfRule>
    <cfRule type="cellIs" dxfId="19" priority="227" operator="equal">
      <formula>"Bajo"</formula>
    </cfRule>
  </conditionalFormatting>
  <conditionalFormatting sqref="AB7:AB113">
    <cfRule type="cellIs" dxfId="18" priority="7" operator="equal">
      <formula>"Muy Alta"</formula>
    </cfRule>
    <cfRule type="cellIs" dxfId="17" priority="8" operator="equal">
      <formula>"Alta"</formula>
    </cfRule>
    <cfRule type="cellIs" dxfId="16" priority="9" operator="equal">
      <formula>"Media"</formula>
    </cfRule>
    <cfRule type="cellIs" dxfId="15" priority="10" operator="equal">
      <formula>"Baja"</formula>
    </cfRule>
    <cfRule type="cellIs" dxfId="14" priority="11" operator="equal">
      <formula>"Muy Baja"</formula>
    </cfRule>
  </conditionalFormatting>
  <conditionalFormatting sqref="AC26">
    <cfRule type="cellIs" dxfId="13" priority="2" operator="equal">
      <formula>"Muy Alta"</formula>
    </cfRule>
    <cfRule type="cellIs" dxfId="12" priority="3" operator="equal">
      <formula>"Alta"</formula>
    </cfRule>
    <cfRule type="cellIs" dxfId="11" priority="4" operator="equal">
      <formula>"Media"</formula>
    </cfRule>
    <cfRule type="cellIs" dxfId="10" priority="5" operator="equal">
      <formula>"Baja"</formula>
    </cfRule>
    <cfRule type="cellIs" dxfId="9" priority="6" operator="equal">
      <formula>"Muy Baja"</formula>
    </cfRule>
  </conditionalFormatting>
  <conditionalFormatting sqref="AD7:AD113">
    <cfRule type="cellIs" dxfId="8" priority="12" operator="equal">
      <formula>"Catastrófico"</formula>
    </cfRule>
    <cfRule type="cellIs" dxfId="7" priority="13" operator="equal">
      <formula>"Mayor"</formula>
    </cfRule>
    <cfRule type="cellIs" dxfId="6" priority="14" operator="equal">
      <formula>"Moderado"</formula>
    </cfRule>
    <cfRule type="cellIs" dxfId="5" priority="15" operator="equal">
      <formula>"Menor"</formula>
    </cfRule>
    <cfRule type="cellIs" dxfId="4" priority="16" operator="equal">
      <formula>"Leve"</formula>
    </cfRule>
  </conditionalFormatting>
  <conditionalFormatting sqref="AF7:AF113">
    <cfRule type="cellIs" dxfId="3" priority="17" operator="equal">
      <formula>"Extremo"</formula>
    </cfRule>
    <cfRule type="cellIs" dxfId="2" priority="18" operator="equal">
      <formula>"Alto"</formula>
    </cfRule>
    <cfRule type="cellIs" dxfId="1" priority="19" operator="equal">
      <formula>"Moderado"</formula>
    </cfRule>
    <cfRule type="cellIs" dxfId="0" priority="20" operator="equal">
      <formula>"Bajo"</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election activeCell="C6" sqref="C6"/>
    </sheetView>
  </sheetViews>
  <sheetFormatPr baseColWidth="10" defaultColWidth="12.5" defaultRowHeight="15" customHeight="1" x14ac:dyDescent="0.2"/>
  <cols>
    <col min="1" max="1" width="9.375" customWidth="1"/>
    <col min="2" max="2" width="21" customWidth="1"/>
    <col min="3" max="3" width="61.375" customWidth="1"/>
    <col min="4" max="4" width="26" customWidth="1"/>
    <col min="5" max="26" width="9.375" customWidth="1"/>
  </cols>
  <sheetData>
    <row r="1" spans="1:24" ht="23.25" x14ac:dyDescent="0.25">
      <c r="A1" s="1"/>
      <c r="B1" s="190" t="s">
        <v>39</v>
      </c>
      <c r="C1" s="191"/>
      <c r="D1" s="19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9"/>
      <c r="C3" s="10" t="s">
        <v>40</v>
      </c>
      <c r="D3" s="10" t="s">
        <v>35</v>
      </c>
      <c r="E3" s="1"/>
      <c r="F3" s="1"/>
      <c r="G3" s="1"/>
      <c r="H3" s="1"/>
      <c r="I3" s="1"/>
      <c r="J3" s="1"/>
      <c r="K3" s="1"/>
      <c r="L3" s="1"/>
      <c r="M3" s="1"/>
      <c r="N3" s="1"/>
      <c r="O3" s="1"/>
      <c r="P3" s="1"/>
      <c r="Q3" s="1"/>
      <c r="R3" s="1"/>
      <c r="S3" s="1"/>
      <c r="T3" s="1"/>
      <c r="U3" s="1"/>
      <c r="V3" s="1"/>
      <c r="W3" s="1"/>
      <c r="X3" s="1"/>
    </row>
    <row r="4" spans="1:24" ht="51" x14ac:dyDescent="0.25">
      <c r="A4" s="1"/>
      <c r="B4" s="11" t="s">
        <v>41</v>
      </c>
      <c r="C4" s="12" t="s">
        <v>42</v>
      </c>
      <c r="D4" s="13">
        <v>0.2</v>
      </c>
      <c r="E4" s="1"/>
      <c r="F4" s="1"/>
      <c r="G4" s="1"/>
      <c r="H4" s="1"/>
      <c r="I4" s="1"/>
      <c r="J4" s="1"/>
      <c r="K4" s="1"/>
      <c r="L4" s="1"/>
      <c r="M4" s="1"/>
      <c r="N4" s="1"/>
      <c r="O4" s="1"/>
      <c r="P4" s="1"/>
      <c r="Q4" s="1"/>
      <c r="R4" s="1"/>
      <c r="S4" s="1"/>
      <c r="T4" s="1"/>
      <c r="U4" s="1"/>
      <c r="V4" s="1"/>
      <c r="W4" s="1"/>
      <c r="X4" s="1"/>
    </row>
    <row r="5" spans="1:24" ht="51" x14ac:dyDescent="0.25">
      <c r="A5" s="1"/>
      <c r="B5" s="14" t="s">
        <v>43</v>
      </c>
      <c r="C5" s="15" t="s">
        <v>44</v>
      </c>
      <c r="D5" s="16">
        <v>0.4</v>
      </c>
      <c r="E5" s="1"/>
      <c r="F5" s="1"/>
      <c r="G5" s="1"/>
      <c r="H5" s="1"/>
      <c r="I5" s="1"/>
      <c r="J5" s="1"/>
      <c r="K5" s="1"/>
      <c r="L5" s="1"/>
      <c r="M5" s="1"/>
      <c r="N5" s="1"/>
      <c r="O5" s="1"/>
      <c r="P5" s="1"/>
      <c r="Q5" s="1"/>
      <c r="R5" s="1"/>
      <c r="S5" s="1"/>
      <c r="T5" s="1"/>
      <c r="U5" s="1"/>
      <c r="V5" s="1"/>
      <c r="W5" s="1"/>
      <c r="X5" s="1"/>
    </row>
    <row r="6" spans="1:24" ht="51" x14ac:dyDescent="0.25">
      <c r="A6" s="1"/>
      <c r="B6" s="17" t="s">
        <v>45</v>
      </c>
      <c r="C6" s="15" t="s">
        <v>46</v>
      </c>
      <c r="D6" s="16">
        <v>0.6</v>
      </c>
      <c r="E6" s="1"/>
      <c r="F6" s="1"/>
      <c r="G6" s="1"/>
      <c r="H6" s="1"/>
      <c r="I6" s="1"/>
      <c r="J6" s="1"/>
      <c r="K6" s="1"/>
      <c r="L6" s="1"/>
      <c r="M6" s="1"/>
      <c r="N6" s="1"/>
      <c r="O6" s="1"/>
      <c r="P6" s="1"/>
      <c r="Q6" s="1"/>
      <c r="R6" s="1"/>
      <c r="S6" s="1"/>
      <c r="T6" s="1"/>
      <c r="U6" s="1"/>
      <c r="V6" s="1"/>
      <c r="W6" s="1"/>
      <c r="X6" s="1"/>
    </row>
    <row r="7" spans="1:24" ht="76.5" x14ac:dyDescent="0.25">
      <c r="A7" s="1"/>
      <c r="B7" s="18" t="s">
        <v>47</v>
      </c>
      <c r="C7" s="15" t="s">
        <v>48</v>
      </c>
      <c r="D7" s="16">
        <v>0.8</v>
      </c>
      <c r="E7" s="1"/>
      <c r="F7" s="1"/>
      <c r="G7" s="1"/>
      <c r="H7" s="1"/>
      <c r="I7" s="1"/>
      <c r="J7" s="1"/>
      <c r="K7" s="1"/>
      <c r="L7" s="1"/>
      <c r="M7" s="1"/>
      <c r="N7" s="1"/>
      <c r="O7" s="1"/>
      <c r="P7" s="1"/>
      <c r="Q7" s="1"/>
      <c r="R7" s="1"/>
      <c r="S7" s="1"/>
      <c r="T7" s="1"/>
      <c r="U7" s="1"/>
      <c r="V7" s="1"/>
      <c r="W7" s="1"/>
      <c r="X7" s="1"/>
    </row>
    <row r="8" spans="1:24" ht="51" x14ac:dyDescent="0.25">
      <c r="A8" s="1"/>
      <c r="B8" s="19" t="s">
        <v>49</v>
      </c>
      <c r="C8" s="15" t="s">
        <v>50</v>
      </c>
      <c r="D8" s="16">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20"/>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5" defaultRowHeight="15" customHeight="1" x14ac:dyDescent="0.2"/>
  <cols>
    <col min="1" max="1" width="9.375" customWidth="1"/>
    <col min="2" max="2" width="35.375" customWidth="1"/>
    <col min="3" max="3" width="65.5" customWidth="1"/>
    <col min="4" max="4" width="118" customWidth="1"/>
    <col min="5" max="5" width="126.5" customWidth="1"/>
    <col min="6" max="26" width="9.375" customWidth="1"/>
  </cols>
  <sheetData>
    <row r="1" spans="1:21" ht="33.75" x14ac:dyDescent="0.25">
      <c r="A1" s="1"/>
      <c r="B1" s="192" t="s">
        <v>51</v>
      </c>
      <c r="C1" s="191"/>
      <c r="D1" s="191"/>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21"/>
      <c r="C3" s="22" t="s">
        <v>52</v>
      </c>
      <c r="D3" s="22" t="s">
        <v>53</v>
      </c>
      <c r="E3" s="1"/>
      <c r="F3" s="1"/>
      <c r="G3" s="1"/>
      <c r="H3" s="1"/>
      <c r="I3" s="1"/>
      <c r="J3" s="1"/>
      <c r="K3" s="1"/>
      <c r="L3" s="1"/>
      <c r="M3" s="1"/>
      <c r="N3" s="1"/>
      <c r="O3" s="1"/>
      <c r="P3" s="1"/>
      <c r="Q3" s="1"/>
      <c r="R3" s="1"/>
      <c r="S3" s="1"/>
      <c r="T3" s="1"/>
      <c r="U3" s="1"/>
    </row>
    <row r="4" spans="1:21" ht="33.75" x14ac:dyDescent="0.25">
      <c r="A4" s="23" t="s">
        <v>54</v>
      </c>
      <c r="B4" s="24" t="s">
        <v>55</v>
      </c>
      <c r="C4" s="25" t="s">
        <v>56</v>
      </c>
      <c r="D4" s="26" t="s">
        <v>57</v>
      </c>
      <c r="E4" s="1"/>
      <c r="F4" s="1"/>
      <c r="G4" s="1"/>
      <c r="H4" s="1"/>
      <c r="I4" s="1"/>
      <c r="J4" s="1"/>
      <c r="K4" s="1"/>
      <c r="L4" s="1"/>
      <c r="M4" s="1"/>
      <c r="N4" s="1"/>
      <c r="O4" s="1"/>
      <c r="P4" s="1"/>
      <c r="Q4" s="1"/>
      <c r="R4" s="1"/>
      <c r="S4" s="1"/>
      <c r="T4" s="1"/>
      <c r="U4" s="1"/>
    </row>
    <row r="5" spans="1:21" ht="67.5" x14ac:dyDescent="0.25">
      <c r="A5" s="23" t="s">
        <v>58</v>
      </c>
      <c r="B5" s="27" t="s">
        <v>59</v>
      </c>
      <c r="C5" s="28" t="s">
        <v>60</v>
      </c>
      <c r="D5" s="29" t="s">
        <v>61</v>
      </c>
      <c r="E5" s="1"/>
      <c r="F5" s="1"/>
      <c r="G5" s="1"/>
      <c r="H5" s="1"/>
      <c r="I5" s="1"/>
      <c r="J5" s="1"/>
      <c r="K5" s="1"/>
      <c r="L5" s="1"/>
      <c r="M5" s="1"/>
      <c r="N5" s="1"/>
      <c r="O5" s="1"/>
      <c r="P5" s="1"/>
      <c r="Q5" s="1"/>
      <c r="R5" s="1"/>
      <c r="S5" s="1"/>
      <c r="T5" s="1"/>
      <c r="U5" s="1"/>
    </row>
    <row r="6" spans="1:21" ht="67.5" x14ac:dyDescent="0.25">
      <c r="A6" s="23" t="s">
        <v>37</v>
      </c>
      <c r="B6" s="30" t="s">
        <v>62</v>
      </c>
      <c r="C6" s="28" t="s">
        <v>63</v>
      </c>
      <c r="D6" s="29" t="s">
        <v>64</v>
      </c>
      <c r="E6" s="1"/>
      <c r="F6" s="1"/>
      <c r="G6" s="1"/>
      <c r="H6" s="1"/>
      <c r="I6" s="1"/>
      <c r="J6" s="1"/>
      <c r="K6" s="1"/>
      <c r="L6" s="1"/>
      <c r="M6" s="1"/>
      <c r="N6" s="1"/>
      <c r="O6" s="1"/>
      <c r="P6" s="1"/>
      <c r="Q6" s="1"/>
      <c r="R6" s="1"/>
      <c r="S6" s="1"/>
      <c r="T6" s="1"/>
      <c r="U6" s="1"/>
    </row>
    <row r="7" spans="1:21" ht="101.25" x14ac:dyDescent="0.25">
      <c r="A7" s="23" t="s">
        <v>65</v>
      </c>
      <c r="B7" s="31" t="s">
        <v>66</v>
      </c>
      <c r="C7" s="28" t="s">
        <v>67</v>
      </c>
      <c r="D7" s="29" t="s">
        <v>68</v>
      </c>
      <c r="E7" s="1"/>
      <c r="F7" s="1"/>
      <c r="G7" s="1"/>
      <c r="H7" s="1"/>
      <c r="I7" s="1"/>
      <c r="J7" s="1"/>
      <c r="K7" s="1"/>
      <c r="L7" s="1"/>
      <c r="M7" s="1"/>
      <c r="N7" s="1"/>
      <c r="O7" s="1"/>
      <c r="P7" s="1"/>
      <c r="Q7" s="1"/>
      <c r="R7" s="1"/>
      <c r="S7" s="1"/>
      <c r="T7" s="1"/>
      <c r="U7" s="1"/>
    </row>
    <row r="8" spans="1:21" ht="67.5" x14ac:dyDescent="0.25">
      <c r="A8" s="23" t="s">
        <v>69</v>
      </c>
      <c r="B8" s="32" t="s">
        <v>70</v>
      </c>
      <c r="C8" s="28" t="s">
        <v>71</v>
      </c>
      <c r="D8" s="29" t="s">
        <v>72</v>
      </c>
      <c r="E8" s="1"/>
      <c r="F8" s="1"/>
      <c r="G8" s="1"/>
      <c r="H8" s="1"/>
      <c r="I8" s="1"/>
      <c r="J8" s="1"/>
      <c r="K8" s="1"/>
      <c r="L8" s="1"/>
      <c r="M8" s="1"/>
      <c r="N8" s="1"/>
      <c r="O8" s="1"/>
      <c r="P8" s="1"/>
      <c r="Q8" s="1"/>
      <c r="R8" s="1"/>
      <c r="S8" s="1"/>
      <c r="T8" s="1"/>
      <c r="U8" s="1"/>
    </row>
    <row r="9" spans="1:21" ht="20.25" x14ac:dyDescent="0.25">
      <c r="A9" s="23"/>
      <c r="B9" s="23"/>
      <c r="C9" s="33"/>
      <c r="D9" s="33"/>
      <c r="E9" s="1"/>
      <c r="F9" s="1"/>
      <c r="G9" s="1"/>
      <c r="H9" s="1"/>
      <c r="I9" s="1"/>
      <c r="J9" s="1"/>
      <c r="K9" s="1"/>
      <c r="L9" s="1"/>
      <c r="M9" s="1"/>
      <c r="N9" s="1"/>
      <c r="O9" s="1"/>
      <c r="P9" s="1"/>
      <c r="Q9" s="1"/>
      <c r="R9" s="1"/>
      <c r="S9" s="1"/>
      <c r="T9" s="1"/>
      <c r="U9" s="1"/>
    </row>
    <row r="10" spans="1:21" ht="16.5" x14ac:dyDescent="0.25">
      <c r="A10" s="23"/>
      <c r="B10" s="34"/>
      <c r="C10" s="34"/>
      <c r="D10" s="34"/>
      <c r="E10" s="1"/>
      <c r="F10" s="1"/>
      <c r="G10" s="1"/>
      <c r="H10" s="1"/>
      <c r="I10" s="1"/>
      <c r="J10" s="1"/>
      <c r="K10" s="1"/>
      <c r="L10" s="1"/>
      <c r="M10" s="1"/>
      <c r="N10" s="1"/>
      <c r="O10" s="1"/>
      <c r="P10" s="1"/>
      <c r="Q10" s="1"/>
      <c r="R10" s="1"/>
      <c r="S10" s="1"/>
      <c r="T10" s="1"/>
      <c r="U10" s="1"/>
    </row>
    <row r="11" spans="1:21" x14ac:dyDescent="0.25">
      <c r="A11" s="23"/>
      <c r="B11" s="23" t="s">
        <v>73</v>
      </c>
      <c r="C11" s="23" t="s">
        <v>74</v>
      </c>
      <c r="D11" s="23" t="s">
        <v>75</v>
      </c>
      <c r="E11" s="1"/>
      <c r="F11" s="1"/>
      <c r="G11" s="1"/>
      <c r="H11" s="1"/>
      <c r="I11" s="1"/>
      <c r="J11" s="1"/>
      <c r="K11" s="1"/>
      <c r="L11" s="1"/>
      <c r="M11" s="1"/>
      <c r="N11" s="1"/>
      <c r="O11" s="1"/>
      <c r="P11" s="1"/>
      <c r="Q11" s="1"/>
      <c r="R11" s="1"/>
      <c r="S11" s="1"/>
      <c r="T11" s="1"/>
      <c r="U11" s="1"/>
    </row>
    <row r="12" spans="1:21" x14ac:dyDescent="0.25">
      <c r="A12" s="23"/>
      <c r="B12" s="23" t="s">
        <v>76</v>
      </c>
      <c r="C12" s="23" t="s">
        <v>77</v>
      </c>
      <c r="D12" s="23" t="s">
        <v>78</v>
      </c>
      <c r="E12" s="1"/>
      <c r="F12" s="1"/>
      <c r="G12" s="1"/>
      <c r="H12" s="1"/>
      <c r="I12" s="1"/>
      <c r="J12" s="1"/>
      <c r="K12" s="1"/>
      <c r="L12" s="1"/>
      <c r="M12" s="1"/>
      <c r="N12" s="1"/>
      <c r="O12" s="1"/>
      <c r="P12" s="1"/>
      <c r="Q12" s="1"/>
      <c r="R12" s="1"/>
      <c r="S12" s="1"/>
      <c r="T12" s="1"/>
      <c r="U12" s="1"/>
    </row>
    <row r="13" spans="1:21" x14ac:dyDescent="0.25">
      <c r="A13" s="23"/>
      <c r="B13" s="23"/>
      <c r="C13" s="23" t="s">
        <v>79</v>
      </c>
      <c r="D13" s="23" t="s">
        <v>80</v>
      </c>
      <c r="E13" s="1"/>
      <c r="F13" s="1"/>
      <c r="G13" s="1"/>
      <c r="H13" s="1"/>
      <c r="I13" s="1"/>
      <c r="J13" s="1"/>
      <c r="K13" s="1"/>
      <c r="L13" s="1"/>
      <c r="M13" s="1"/>
      <c r="N13" s="1"/>
      <c r="O13" s="1"/>
      <c r="P13" s="1"/>
      <c r="Q13" s="1"/>
      <c r="R13" s="1"/>
      <c r="S13" s="1"/>
      <c r="T13" s="1"/>
      <c r="U13" s="1"/>
    </row>
    <row r="14" spans="1:21" x14ac:dyDescent="0.25">
      <c r="A14" s="23"/>
      <c r="B14" s="23"/>
      <c r="C14" s="23" t="s">
        <v>81</v>
      </c>
      <c r="D14" s="23" t="s">
        <v>82</v>
      </c>
      <c r="E14" s="1"/>
      <c r="F14" s="1"/>
      <c r="G14" s="1"/>
      <c r="H14" s="1"/>
      <c r="I14" s="1"/>
      <c r="J14" s="1"/>
      <c r="K14" s="1"/>
      <c r="L14" s="1"/>
      <c r="M14" s="1"/>
      <c r="N14" s="1"/>
      <c r="O14" s="1"/>
      <c r="P14" s="1"/>
      <c r="Q14" s="1"/>
      <c r="R14" s="1"/>
      <c r="S14" s="1"/>
      <c r="T14" s="1"/>
      <c r="U14" s="1"/>
    </row>
    <row r="15" spans="1:21" x14ac:dyDescent="0.25">
      <c r="A15" s="23"/>
      <c r="B15" s="23"/>
      <c r="C15" s="23" t="s">
        <v>83</v>
      </c>
      <c r="D15" s="23" t="s">
        <v>84</v>
      </c>
      <c r="E15" s="1"/>
      <c r="F15" s="1"/>
      <c r="G15" s="1"/>
      <c r="H15" s="1"/>
      <c r="I15" s="1"/>
      <c r="J15" s="1"/>
      <c r="K15" s="1"/>
      <c r="L15" s="1"/>
      <c r="M15" s="1"/>
      <c r="N15" s="1"/>
      <c r="O15" s="1"/>
      <c r="P15" s="1"/>
      <c r="Q15" s="1"/>
      <c r="R15" s="1"/>
      <c r="S15" s="1"/>
      <c r="T15" s="1"/>
      <c r="U15" s="1"/>
    </row>
    <row r="16" spans="1:21" x14ac:dyDescent="0.25">
      <c r="A16" s="23"/>
      <c r="B16" s="23"/>
      <c r="C16" s="23"/>
      <c r="D16" s="23"/>
      <c r="E16" s="1"/>
      <c r="F16" s="1"/>
      <c r="G16" s="1"/>
      <c r="H16" s="1"/>
      <c r="I16" s="1"/>
      <c r="J16" s="1"/>
      <c r="K16" s="1"/>
      <c r="L16" s="1"/>
      <c r="M16" s="1"/>
      <c r="N16" s="1"/>
      <c r="O16" s="1"/>
    </row>
    <row r="17" spans="1:15" x14ac:dyDescent="0.25">
      <c r="A17" s="23"/>
      <c r="B17" s="23"/>
      <c r="C17" s="23"/>
      <c r="D17" s="23"/>
      <c r="E17" s="1"/>
      <c r="F17" s="1"/>
      <c r="G17" s="1"/>
      <c r="H17" s="1"/>
      <c r="I17" s="1"/>
      <c r="J17" s="1"/>
      <c r="K17" s="1"/>
      <c r="L17" s="1"/>
      <c r="M17" s="1"/>
      <c r="N17" s="1"/>
      <c r="O17" s="1"/>
    </row>
    <row r="18" spans="1:15" x14ac:dyDescent="0.25">
      <c r="A18" s="23"/>
      <c r="B18" s="1"/>
      <c r="C18" s="1"/>
      <c r="D18" s="1"/>
      <c r="E18" s="1"/>
      <c r="F18" s="1"/>
      <c r="G18" s="1"/>
      <c r="H18" s="1"/>
      <c r="I18" s="1"/>
      <c r="J18" s="1"/>
      <c r="K18" s="1"/>
      <c r="L18" s="1"/>
      <c r="M18" s="1"/>
      <c r="N18" s="1"/>
      <c r="O18" s="1"/>
    </row>
    <row r="19" spans="1:15" x14ac:dyDescent="0.25">
      <c r="A19" s="23"/>
      <c r="B19" s="1"/>
      <c r="C19" s="1"/>
      <c r="D19" s="1"/>
      <c r="E19" s="1"/>
      <c r="F19" s="1"/>
      <c r="G19" s="1"/>
      <c r="H19" s="1"/>
      <c r="I19" s="1"/>
      <c r="J19" s="1"/>
      <c r="K19" s="1"/>
      <c r="L19" s="1"/>
      <c r="M19" s="1"/>
      <c r="N19" s="1"/>
      <c r="O19" s="1"/>
    </row>
    <row r="20" spans="1:15" x14ac:dyDescent="0.25">
      <c r="A20" s="23"/>
      <c r="B20" s="1"/>
      <c r="C20" s="1"/>
      <c r="D20" s="1"/>
      <c r="E20" s="1"/>
      <c r="F20" s="1"/>
      <c r="G20" s="1"/>
      <c r="H20" s="1"/>
      <c r="I20" s="1"/>
      <c r="J20" s="1"/>
      <c r="K20" s="1"/>
      <c r="L20" s="1"/>
      <c r="M20" s="1"/>
      <c r="N20" s="1"/>
      <c r="O20" s="1"/>
    </row>
    <row r="21" spans="1:15" ht="15.75" customHeight="1" x14ac:dyDescent="0.25">
      <c r="A21" s="23"/>
      <c r="B21" s="1"/>
      <c r="C21" s="1"/>
      <c r="D21" s="1"/>
      <c r="E21" s="1"/>
      <c r="F21" s="1"/>
      <c r="G21" s="1"/>
      <c r="H21" s="1"/>
      <c r="I21" s="1"/>
      <c r="J21" s="1"/>
      <c r="K21" s="1"/>
      <c r="L21" s="1"/>
      <c r="M21" s="1"/>
      <c r="N21" s="1"/>
      <c r="O21" s="1"/>
    </row>
    <row r="22" spans="1:15" ht="15.75" customHeight="1" x14ac:dyDescent="0.25">
      <c r="A22" s="23"/>
      <c r="B22" s="23"/>
      <c r="C22" s="33"/>
      <c r="D22" s="33"/>
      <c r="E22" s="1"/>
      <c r="F22" s="1"/>
      <c r="G22" s="1"/>
      <c r="H22" s="1"/>
      <c r="I22" s="1"/>
      <c r="J22" s="1"/>
      <c r="K22" s="1"/>
      <c r="L22" s="1"/>
      <c r="M22" s="1"/>
      <c r="N22" s="1"/>
      <c r="O22" s="1"/>
    </row>
    <row r="23" spans="1:15" ht="15.75" customHeight="1" x14ac:dyDescent="0.25">
      <c r="A23" s="23"/>
      <c r="B23" s="23"/>
      <c r="C23" s="33"/>
      <c r="D23" s="33"/>
      <c r="E23" s="1"/>
      <c r="F23" s="1"/>
      <c r="G23" s="1"/>
      <c r="H23" s="1"/>
      <c r="I23" s="1"/>
      <c r="J23" s="1"/>
      <c r="K23" s="1"/>
      <c r="L23" s="1"/>
      <c r="M23" s="1"/>
      <c r="N23" s="1"/>
      <c r="O23" s="1"/>
    </row>
    <row r="24" spans="1:15" ht="15.75" customHeight="1" x14ac:dyDescent="0.25">
      <c r="A24" s="23"/>
      <c r="B24" s="23"/>
      <c r="C24" s="33"/>
      <c r="D24" s="33"/>
      <c r="E24" s="1"/>
      <c r="F24" s="1"/>
      <c r="G24" s="1"/>
      <c r="H24" s="1"/>
      <c r="I24" s="1"/>
      <c r="J24" s="1"/>
      <c r="K24" s="1"/>
      <c r="L24" s="1"/>
      <c r="M24" s="1"/>
      <c r="N24" s="1"/>
      <c r="O24" s="1"/>
    </row>
    <row r="25" spans="1:15" ht="15.75" customHeight="1" x14ac:dyDescent="0.25">
      <c r="A25" s="23"/>
      <c r="B25" s="23"/>
      <c r="C25" s="33"/>
      <c r="D25" s="33"/>
      <c r="E25" s="1"/>
      <c r="F25" s="1"/>
      <c r="G25" s="1"/>
      <c r="H25" s="1"/>
      <c r="I25" s="1"/>
      <c r="J25" s="1"/>
      <c r="K25" s="1"/>
      <c r="L25" s="1"/>
      <c r="M25" s="1"/>
      <c r="N25" s="1"/>
      <c r="O25" s="1"/>
    </row>
    <row r="26" spans="1:15" ht="15.75" customHeight="1" x14ac:dyDescent="0.25">
      <c r="A26" s="23"/>
      <c r="B26" s="23"/>
      <c r="C26" s="33"/>
      <c r="D26" s="33"/>
      <c r="E26" s="1"/>
      <c r="F26" s="1"/>
      <c r="G26" s="1"/>
      <c r="H26" s="1"/>
      <c r="I26" s="1"/>
      <c r="J26" s="1"/>
      <c r="K26" s="1"/>
      <c r="L26" s="1"/>
      <c r="M26" s="1"/>
      <c r="N26" s="1"/>
      <c r="O26" s="1"/>
    </row>
    <row r="27" spans="1:15" ht="15.75" customHeight="1" x14ac:dyDescent="0.25">
      <c r="A27" s="23"/>
      <c r="B27" s="23"/>
      <c r="C27" s="33"/>
      <c r="D27" s="33"/>
      <c r="E27" s="1"/>
      <c r="F27" s="1"/>
      <c r="G27" s="1"/>
      <c r="H27" s="1"/>
      <c r="I27" s="1"/>
      <c r="J27" s="1"/>
      <c r="K27" s="1"/>
      <c r="L27" s="1"/>
      <c r="M27" s="1"/>
      <c r="N27" s="1"/>
      <c r="O27" s="1"/>
    </row>
    <row r="28" spans="1:15" ht="15.75" customHeight="1" x14ac:dyDescent="0.25">
      <c r="A28" s="23"/>
      <c r="B28" s="23"/>
      <c r="C28" s="33"/>
      <c r="D28" s="33"/>
      <c r="E28" s="1"/>
      <c r="F28" s="1"/>
      <c r="G28" s="1"/>
      <c r="H28" s="1"/>
      <c r="I28" s="1"/>
      <c r="J28" s="1"/>
      <c r="K28" s="1"/>
      <c r="L28" s="1"/>
      <c r="M28" s="1"/>
      <c r="N28" s="1"/>
      <c r="O28" s="1"/>
    </row>
    <row r="29" spans="1:15" ht="15.75" customHeight="1" x14ac:dyDescent="0.25">
      <c r="A29" s="23"/>
      <c r="B29" s="23"/>
      <c r="C29" s="33"/>
      <c r="D29" s="33"/>
      <c r="E29" s="1"/>
      <c r="F29" s="1"/>
      <c r="G29" s="1"/>
      <c r="H29" s="1"/>
      <c r="I29" s="1"/>
      <c r="J29" s="1"/>
      <c r="K29" s="1"/>
      <c r="L29" s="1"/>
      <c r="M29" s="1"/>
      <c r="N29" s="1"/>
      <c r="O29" s="1"/>
    </row>
    <row r="30" spans="1:15" ht="15.75" customHeight="1" x14ac:dyDescent="0.25">
      <c r="A30" s="23"/>
      <c r="B30" s="23"/>
      <c r="C30" s="33"/>
      <c r="D30" s="33"/>
      <c r="E30" s="1"/>
      <c r="F30" s="1"/>
      <c r="G30" s="1"/>
      <c r="H30" s="1"/>
      <c r="I30" s="1"/>
      <c r="J30" s="1"/>
      <c r="K30" s="1"/>
      <c r="L30" s="1"/>
      <c r="M30" s="1"/>
      <c r="N30" s="1"/>
      <c r="O30" s="1"/>
    </row>
    <row r="31" spans="1:15" ht="15.75" customHeight="1" x14ac:dyDescent="0.25">
      <c r="A31" s="23"/>
      <c r="B31" s="23"/>
      <c r="C31" s="33"/>
      <c r="D31" s="33"/>
      <c r="E31" s="1"/>
      <c r="F31" s="1"/>
      <c r="G31" s="1"/>
      <c r="H31" s="1"/>
      <c r="I31" s="1"/>
      <c r="J31" s="1"/>
      <c r="K31" s="1"/>
      <c r="L31" s="1"/>
      <c r="M31" s="1"/>
      <c r="N31" s="1"/>
      <c r="O31" s="1"/>
    </row>
    <row r="32" spans="1:15" ht="15.75" customHeight="1" x14ac:dyDescent="0.25">
      <c r="A32" s="23"/>
      <c r="B32" s="23"/>
      <c r="C32" s="33"/>
      <c r="D32" s="33"/>
      <c r="E32" s="1"/>
      <c r="F32" s="1"/>
      <c r="G32" s="1"/>
      <c r="H32" s="1"/>
      <c r="I32" s="1"/>
      <c r="J32" s="1"/>
      <c r="K32" s="1"/>
      <c r="L32" s="1"/>
      <c r="M32" s="1"/>
      <c r="N32" s="1"/>
      <c r="O32" s="1"/>
    </row>
    <row r="33" spans="1:15" ht="15.75" customHeight="1" x14ac:dyDescent="0.25">
      <c r="A33" s="23"/>
      <c r="B33" s="23"/>
      <c r="C33" s="33"/>
      <c r="D33" s="33"/>
      <c r="E33" s="1"/>
      <c r="F33" s="1"/>
      <c r="G33" s="1"/>
      <c r="H33" s="1"/>
      <c r="I33" s="1"/>
      <c r="J33" s="1"/>
      <c r="K33" s="1"/>
      <c r="L33" s="1"/>
      <c r="M33" s="1"/>
      <c r="N33" s="1"/>
      <c r="O33" s="1"/>
    </row>
    <row r="34" spans="1:15" ht="15.75" customHeight="1" x14ac:dyDescent="0.25">
      <c r="A34" s="23"/>
      <c r="B34" s="23"/>
      <c r="C34" s="33"/>
      <c r="D34" s="33"/>
      <c r="E34" s="1"/>
      <c r="F34" s="1"/>
      <c r="G34" s="1"/>
      <c r="H34" s="1"/>
      <c r="I34" s="1"/>
      <c r="J34" s="1"/>
      <c r="K34" s="1"/>
      <c r="L34" s="1"/>
      <c r="M34" s="1"/>
      <c r="N34" s="1"/>
      <c r="O34" s="1"/>
    </row>
    <row r="35" spans="1:15" ht="15.75" customHeight="1" x14ac:dyDescent="0.25">
      <c r="A35" s="23"/>
      <c r="B35" s="23"/>
      <c r="C35" s="33"/>
      <c r="D35" s="33"/>
      <c r="E35" s="1"/>
      <c r="F35" s="1"/>
      <c r="G35" s="1"/>
      <c r="H35" s="1"/>
      <c r="I35" s="1"/>
      <c r="J35" s="1"/>
      <c r="K35" s="1"/>
      <c r="L35" s="1"/>
      <c r="M35" s="1"/>
      <c r="N35" s="1"/>
      <c r="O35" s="1"/>
    </row>
    <row r="36" spans="1:15" ht="15.75" customHeight="1" x14ac:dyDescent="0.25">
      <c r="A36" s="23"/>
      <c r="B36" s="23"/>
      <c r="C36" s="33"/>
      <c r="D36" s="33"/>
      <c r="E36" s="1"/>
      <c r="F36" s="1"/>
      <c r="G36" s="1"/>
      <c r="H36" s="1"/>
      <c r="I36" s="1"/>
      <c r="J36" s="1"/>
      <c r="K36" s="1"/>
      <c r="L36" s="1"/>
      <c r="M36" s="1"/>
      <c r="N36" s="1"/>
      <c r="O36" s="1"/>
    </row>
    <row r="37" spans="1:15" ht="15.75" customHeight="1" x14ac:dyDescent="0.25">
      <c r="A37" s="23"/>
      <c r="B37" s="23"/>
      <c r="C37" s="33"/>
      <c r="D37" s="33"/>
      <c r="E37" s="1"/>
      <c r="F37" s="1"/>
      <c r="G37" s="1"/>
      <c r="H37" s="1"/>
      <c r="I37" s="1"/>
      <c r="J37" s="1"/>
      <c r="K37" s="1"/>
      <c r="L37" s="1"/>
      <c r="M37" s="1"/>
      <c r="N37" s="1"/>
      <c r="O37" s="1"/>
    </row>
    <row r="38" spans="1:15" ht="15.75" customHeight="1" x14ac:dyDescent="0.25">
      <c r="A38" s="23"/>
      <c r="B38" s="23"/>
      <c r="C38" s="33"/>
      <c r="D38" s="33"/>
      <c r="E38" s="1"/>
      <c r="F38" s="1"/>
      <c r="G38" s="1"/>
      <c r="H38" s="1"/>
      <c r="I38" s="1"/>
      <c r="J38" s="1"/>
      <c r="K38" s="1"/>
      <c r="L38" s="1"/>
      <c r="M38" s="1"/>
      <c r="N38" s="1"/>
      <c r="O38" s="1"/>
    </row>
    <row r="39" spans="1:15" ht="15.75" customHeight="1" x14ac:dyDescent="0.25">
      <c r="A39" s="23"/>
      <c r="B39" s="23"/>
      <c r="C39" s="33"/>
      <c r="D39" s="33"/>
      <c r="E39" s="1"/>
      <c r="F39" s="1"/>
      <c r="G39" s="1"/>
      <c r="H39" s="1"/>
      <c r="I39" s="1"/>
      <c r="J39" s="1"/>
      <c r="K39" s="1"/>
      <c r="L39" s="1"/>
      <c r="M39" s="1"/>
      <c r="N39" s="1"/>
      <c r="O39" s="1"/>
    </row>
    <row r="40" spans="1:15" ht="15.75" customHeight="1" x14ac:dyDescent="0.25">
      <c r="A40" s="23"/>
      <c r="B40" s="23"/>
      <c r="C40" s="33"/>
      <c r="D40" s="33"/>
      <c r="E40" s="1"/>
      <c r="F40" s="1"/>
      <c r="G40" s="1"/>
      <c r="H40" s="1"/>
      <c r="I40" s="1"/>
      <c r="J40" s="1"/>
      <c r="K40" s="1"/>
      <c r="L40" s="1"/>
      <c r="M40" s="1"/>
      <c r="N40" s="1"/>
      <c r="O40" s="1"/>
    </row>
    <row r="41" spans="1:15" ht="15.75" customHeight="1" x14ac:dyDescent="0.25">
      <c r="A41" s="23"/>
      <c r="B41" s="23"/>
      <c r="C41" s="33"/>
      <c r="D41" s="33"/>
      <c r="E41" s="1"/>
      <c r="F41" s="1"/>
      <c r="G41" s="1"/>
      <c r="H41" s="1"/>
      <c r="I41" s="1"/>
      <c r="J41" s="1"/>
      <c r="K41" s="1"/>
      <c r="L41" s="1"/>
      <c r="M41" s="1"/>
      <c r="N41" s="1"/>
      <c r="O41" s="1"/>
    </row>
    <row r="42" spans="1:15" ht="15.75" customHeight="1" x14ac:dyDescent="0.25">
      <c r="A42" s="23"/>
      <c r="B42" s="23"/>
      <c r="C42" s="33"/>
      <c r="D42" s="33"/>
      <c r="E42" s="1"/>
      <c r="F42" s="1"/>
      <c r="G42" s="1"/>
      <c r="H42" s="1"/>
      <c r="I42" s="1"/>
      <c r="J42" s="1"/>
      <c r="K42" s="1"/>
      <c r="L42" s="1"/>
      <c r="M42" s="1"/>
      <c r="N42" s="1"/>
      <c r="O42" s="1"/>
    </row>
    <row r="43" spans="1:15" ht="15.75" customHeight="1" x14ac:dyDescent="0.25">
      <c r="A43" s="23"/>
      <c r="B43" s="23"/>
      <c r="C43" s="33"/>
      <c r="D43" s="33"/>
      <c r="E43" s="1"/>
      <c r="F43" s="1"/>
      <c r="G43" s="1"/>
      <c r="H43" s="1"/>
      <c r="I43" s="1"/>
      <c r="J43" s="1"/>
      <c r="K43" s="1"/>
      <c r="L43" s="1"/>
      <c r="M43" s="1"/>
      <c r="N43" s="1"/>
      <c r="O43" s="1"/>
    </row>
    <row r="44" spans="1:15" ht="15.75" customHeight="1" x14ac:dyDescent="0.25">
      <c r="A44" s="23"/>
      <c r="B44" s="23"/>
      <c r="C44" s="33"/>
      <c r="D44" s="33"/>
      <c r="E44" s="1"/>
      <c r="F44" s="1"/>
      <c r="G44" s="1"/>
      <c r="H44" s="1"/>
      <c r="I44" s="1"/>
      <c r="J44" s="1"/>
      <c r="K44" s="1"/>
      <c r="L44" s="1"/>
      <c r="M44" s="1"/>
      <c r="N44" s="1"/>
      <c r="O44" s="1"/>
    </row>
    <row r="45" spans="1:15" ht="15.75" customHeight="1" x14ac:dyDescent="0.25">
      <c r="A45" s="23"/>
      <c r="B45" s="23"/>
      <c r="C45" s="33"/>
      <c r="D45" s="33"/>
      <c r="E45" s="1"/>
      <c r="F45" s="1"/>
      <c r="G45" s="1"/>
      <c r="H45" s="1"/>
      <c r="I45" s="1"/>
      <c r="J45" s="1"/>
      <c r="K45" s="1"/>
      <c r="L45" s="1"/>
      <c r="M45" s="1"/>
      <c r="N45" s="1"/>
      <c r="O45" s="1"/>
    </row>
    <row r="46" spans="1:15" ht="15.75" customHeight="1" x14ac:dyDescent="0.25">
      <c r="A46" s="23"/>
      <c r="B46" s="23"/>
      <c r="C46" s="33"/>
      <c r="D46" s="33"/>
      <c r="E46" s="1"/>
      <c r="F46" s="1"/>
      <c r="G46" s="1"/>
      <c r="H46" s="1"/>
      <c r="I46" s="1"/>
      <c r="J46" s="1"/>
      <c r="K46" s="1"/>
      <c r="L46" s="1"/>
      <c r="M46" s="1"/>
      <c r="N46" s="1"/>
      <c r="O46" s="1"/>
    </row>
    <row r="47" spans="1:15" ht="15.75" customHeight="1" x14ac:dyDescent="0.25">
      <c r="A47" s="23"/>
      <c r="B47" s="23"/>
      <c r="C47" s="33"/>
      <c r="D47" s="33"/>
      <c r="E47" s="1"/>
      <c r="F47" s="1"/>
      <c r="G47" s="1"/>
      <c r="H47" s="1"/>
      <c r="I47" s="1"/>
      <c r="J47" s="1"/>
      <c r="K47" s="1"/>
      <c r="L47" s="1"/>
      <c r="M47" s="1"/>
      <c r="N47" s="1"/>
      <c r="O47" s="1"/>
    </row>
    <row r="48" spans="1:15" ht="15.75" customHeight="1" x14ac:dyDescent="0.25">
      <c r="A48" s="23"/>
      <c r="B48" s="23"/>
      <c r="C48" s="33"/>
      <c r="D48" s="33"/>
      <c r="E48" s="1"/>
      <c r="F48" s="1"/>
      <c r="G48" s="1"/>
      <c r="H48" s="1"/>
      <c r="I48" s="1"/>
      <c r="J48" s="1"/>
      <c r="K48" s="1"/>
      <c r="L48" s="1"/>
      <c r="M48" s="1"/>
      <c r="N48" s="1"/>
      <c r="O48" s="1"/>
    </row>
    <row r="49" spans="1:15" ht="15.75" customHeight="1" x14ac:dyDescent="0.25">
      <c r="A49" s="23"/>
      <c r="B49" s="23"/>
      <c r="C49" s="33"/>
      <c r="D49" s="33"/>
      <c r="E49" s="1"/>
      <c r="F49" s="1"/>
      <c r="G49" s="1"/>
      <c r="H49" s="1"/>
      <c r="I49" s="1"/>
      <c r="J49" s="1"/>
      <c r="K49" s="1"/>
      <c r="L49" s="1"/>
      <c r="M49" s="1"/>
      <c r="N49" s="1"/>
      <c r="O49" s="1"/>
    </row>
    <row r="50" spans="1:15" ht="15.75" customHeight="1" x14ac:dyDescent="0.25">
      <c r="A50" s="23"/>
      <c r="B50" s="23"/>
      <c r="C50" s="33"/>
      <c r="D50" s="33"/>
      <c r="E50" s="1"/>
      <c r="F50" s="1"/>
      <c r="G50" s="1"/>
      <c r="H50" s="1"/>
      <c r="I50" s="1"/>
      <c r="J50" s="1"/>
      <c r="K50" s="1"/>
      <c r="L50" s="1"/>
      <c r="M50" s="1"/>
      <c r="N50" s="1"/>
      <c r="O50" s="1"/>
    </row>
    <row r="51" spans="1:15" ht="15.75" customHeight="1" x14ac:dyDescent="0.25">
      <c r="A51" s="23"/>
      <c r="B51" s="23"/>
      <c r="C51" s="33"/>
      <c r="D51" s="33"/>
      <c r="E51" s="1"/>
      <c r="F51" s="1"/>
      <c r="G51" s="1"/>
      <c r="H51" s="1"/>
      <c r="I51" s="1"/>
      <c r="J51" s="1"/>
      <c r="K51" s="1"/>
      <c r="L51" s="1"/>
      <c r="M51" s="1"/>
      <c r="N51" s="1"/>
      <c r="O51" s="1"/>
    </row>
    <row r="52" spans="1:15" ht="15.75" customHeight="1" x14ac:dyDescent="0.25">
      <c r="A52" s="23"/>
      <c r="B52" s="35"/>
      <c r="C52" s="36"/>
      <c r="D52" s="36"/>
    </row>
    <row r="53" spans="1:15" ht="15.75" customHeight="1" x14ac:dyDescent="0.25">
      <c r="A53" s="23"/>
      <c r="B53" s="35"/>
      <c r="C53" s="36"/>
      <c r="D53" s="36"/>
    </row>
    <row r="54" spans="1:15" ht="15.75" customHeight="1" x14ac:dyDescent="0.25">
      <c r="A54" s="23"/>
      <c r="B54" s="35"/>
      <c r="C54" s="36"/>
      <c r="D54" s="36"/>
    </row>
    <row r="55" spans="1:15" ht="15.75" customHeight="1" x14ac:dyDescent="0.25">
      <c r="A55" s="23"/>
      <c r="B55" s="35"/>
      <c r="C55" s="36"/>
      <c r="D55" s="36"/>
    </row>
    <row r="56" spans="1:15" ht="15.75" customHeight="1" x14ac:dyDescent="0.25">
      <c r="A56" s="23"/>
      <c r="B56" s="35"/>
      <c r="C56" s="36"/>
      <c r="D56" s="36"/>
    </row>
    <row r="57" spans="1:15" ht="15.75" customHeight="1" x14ac:dyDescent="0.25">
      <c r="A57" s="23"/>
      <c r="B57" s="35"/>
      <c r="C57" s="36"/>
      <c r="D57" s="36"/>
    </row>
    <row r="58" spans="1:15" ht="15.75" customHeight="1" x14ac:dyDescent="0.25">
      <c r="A58" s="23"/>
      <c r="B58" s="35"/>
      <c r="C58" s="36"/>
      <c r="D58" s="36"/>
    </row>
    <row r="59" spans="1:15" ht="15.75" customHeight="1" x14ac:dyDescent="0.25">
      <c r="A59" s="23"/>
      <c r="B59" s="35"/>
      <c r="C59" s="36"/>
      <c r="D59" s="36"/>
    </row>
    <row r="60" spans="1:15" ht="15.75" customHeight="1" x14ac:dyDescent="0.25">
      <c r="A60" s="23"/>
      <c r="B60" s="35"/>
      <c r="C60" s="36"/>
      <c r="D60" s="36"/>
    </row>
    <row r="61" spans="1:15" ht="15.75" customHeight="1" x14ac:dyDescent="0.25">
      <c r="A61" s="23"/>
      <c r="B61" s="35"/>
      <c r="C61" s="36"/>
      <c r="D61" s="36"/>
    </row>
    <row r="62" spans="1:15" ht="15.75" customHeight="1" x14ac:dyDescent="0.25">
      <c r="A62" s="23"/>
      <c r="B62" s="35"/>
      <c r="C62" s="36"/>
      <c r="D62" s="36"/>
    </row>
    <row r="63" spans="1:15" ht="15.75" customHeight="1" x14ac:dyDescent="0.25">
      <c r="A63" s="23"/>
      <c r="B63" s="35"/>
      <c r="C63" s="36"/>
      <c r="D63" s="36"/>
    </row>
    <row r="64" spans="1:15" ht="15.75" customHeight="1" x14ac:dyDescent="0.25">
      <c r="A64" s="23"/>
      <c r="B64" s="35"/>
      <c r="C64" s="36"/>
      <c r="D64" s="36"/>
    </row>
    <row r="65" spans="1:4" ht="15.75" customHeight="1" x14ac:dyDescent="0.25">
      <c r="A65" s="23"/>
      <c r="B65" s="35"/>
      <c r="C65" s="36"/>
      <c r="D65" s="36"/>
    </row>
    <row r="66" spans="1:4" ht="15.75" customHeight="1" x14ac:dyDescent="0.25">
      <c r="A66" s="23"/>
      <c r="B66" s="35"/>
      <c r="C66" s="36"/>
      <c r="D66" s="36"/>
    </row>
    <row r="67" spans="1:4" ht="15.75" customHeight="1" x14ac:dyDescent="0.25">
      <c r="A67" s="23"/>
      <c r="B67" s="35"/>
      <c r="C67" s="36"/>
      <c r="D67" s="36"/>
    </row>
    <row r="68" spans="1:4" ht="15.75" customHeight="1" x14ac:dyDescent="0.25">
      <c r="A68" s="23"/>
      <c r="B68" s="35"/>
      <c r="C68" s="36"/>
      <c r="D68" s="36"/>
    </row>
    <row r="69" spans="1:4" ht="15.75" customHeight="1" x14ac:dyDescent="0.25">
      <c r="A69" s="23"/>
      <c r="B69" s="35"/>
      <c r="C69" s="36"/>
      <c r="D69" s="36"/>
    </row>
    <row r="70" spans="1:4" ht="15.75" customHeight="1" x14ac:dyDescent="0.25">
      <c r="A70" s="23"/>
      <c r="B70" s="35"/>
      <c r="C70" s="36"/>
      <c r="D70" s="36"/>
    </row>
    <row r="71" spans="1:4" ht="15.75" customHeight="1" x14ac:dyDescent="0.25">
      <c r="A71" s="23"/>
      <c r="B71" s="35"/>
      <c r="C71" s="36"/>
      <c r="D71" s="36"/>
    </row>
    <row r="72" spans="1:4" ht="15.75" customHeight="1" x14ac:dyDescent="0.25">
      <c r="A72" s="23"/>
      <c r="B72" s="35"/>
      <c r="C72" s="36"/>
      <c r="D72" s="36"/>
    </row>
    <row r="73" spans="1:4" ht="15.75" customHeight="1" x14ac:dyDescent="0.25">
      <c r="A73" s="23"/>
      <c r="B73" s="35"/>
      <c r="C73" s="36"/>
      <c r="D73" s="36"/>
    </row>
    <row r="74" spans="1:4" ht="15.75" customHeight="1" x14ac:dyDescent="0.25">
      <c r="A74" s="23"/>
      <c r="B74" s="35"/>
      <c r="C74" s="36"/>
      <c r="D74" s="36"/>
    </row>
    <row r="75" spans="1:4" ht="15.75" customHeight="1" x14ac:dyDescent="0.25">
      <c r="A75" s="23"/>
      <c r="B75" s="35"/>
      <c r="C75" s="36"/>
      <c r="D75" s="36"/>
    </row>
    <row r="76" spans="1:4" ht="15.75" customHeight="1" x14ac:dyDescent="0.25">
      <c r="A76" s="23"/>
      <c r="B76" s="35"/>
      <c r="C76" s="36"/>
      <c r="D76" s="36"/>
    </row>
    <row r="77" spans="1:4" ht="15.75" customHeight="1" x14ac:dyDescent="0.25">
      <c r="A77" s="23"/>
      <c r="B77" s="35"/>
      <c r="C77" s="36"/>
      <c r="D77" s="36"/>
    </row>
    <row r="78" spans="1:4" ht="15.75" customHeight="1" x14ac:dyDescent="0.25">
      <c r="A78" s="23"/>
      <c r="B78" s="35"/>
      <c r="C78" s="36"/>
      <c r="D78" s="36"/>
    </row>
    <row r="79" spans="1:4" ht="15.75" customHeight="1" x14ac:dyDescent="0.25">
      <c r="A79" s="23"/>
      <c r="B79" s="35"/>
      <c r="C79" s="36"/>
      <c r="D79" s="36"/>
    </row>
    <row r="80" spans="1:4" ht="15.75" customHeight="1" x14ac:dyDescent="0.25">
      <c r="A80" s="23"/>
      <c r="B80" s="35"/>
      <c r="C80" s="36"/>
      <c r="D80" s="36"/>
    </row>
    <row r="81" spans="1:4" ht="15.75" customHeight="1" x14ac:dyDescent="0.25">
      <c r="A81" s="23"/>
      <c r="B81" s="35"/>
      <c r="C81" s="36"/>
      <c r="D81" s="36"/>
    </row>
    <row r="82" spans="1:4" ht="15.75" customHeight="1" x14ac:dyDescent="0.25">
      <c r="A82" s="23"/>
      <c r="B82" s="35"/>
      <c r="C82" s="36"/>
      <c r="D82" s="36"/>
    </row>
    <row r="83" spans="1:4" ht="15.75" customHeight="1" x14ac:dyDescent="0.25">
      <c r="A83" s="23"/>
      <c r="B83" s="35"/>
      <c r="C83" s="36"/>
      <c r="D83" s="36"/>
    </row>
    <row r="84" spans="1:4" ht="15.75" customHeight="1" x14ac:dyDescent="0.25">
      <c r="A84" s="23"/>
      <c r="B84" s="35"/>
      <c r="C84" s="36"/>
      <c r="D84" s="36"/>
    </row>
    <row r="85" spans="1:4" ht="15.75" customHeight="1" x14ac:dyDescent="0.25">
      <c r="A85" s="23"/>
      <c r="B85" s="35"/>
      <c r="C85" s="36"/>
      <c r="D85" s="36"/>
    </row>
    <row r="86" spans="1:4" ht="15.75" customHeight="1" x14ac:dyDescent="0.25">
      <c r="A86" s="23"/>
      <c r="B86" s="35"/>
      <c r="C86" s="36"/>
      <c r="D86" s="36"/>
    </row>
    <row r="87" spans="1:4" ht="15.75" customHeight="1" x14ac:dyDescent="0.25">
      <c r="A87" s="23"/>
      <c r="B87" s="35"/>
      <c r="C87" s="36"/>
      <c r="D87" s="36"/>
    </row>
    <row r="88" spans="1:4" ht="15.75" customHeight="1" x14ac:dyDescent="0.25">
      <c r="A88" s="23"/>
      <c r="B88" s="35"/>
      <c r="C88" s="36"/>
      <c r="D88" s="36"/>
    </row>
    <row r="89" spans="1:4" ht="15.75" customHeight="1" x14ac:dyDescent="0.25">
      <c r="A89" s="23"/>
      <c r="B89" s="35"/>
      <c r="C89" s="36"/>
      <c r="D89" s="36"/>
    </row>
    <row r="90" spans="1:4" ht="15.75" customHeight="1" x14ac:dyDescent="0.25">
      <c r="A90" s="23"/>
      <c r="B90" s="35"/>
      <c r="C90" s="36"/>
      <c r="D90" s="36"/>
    </row>
    <row r="91" spans="1:4" ht="15.75" customHeight="1" x14ac:dyDescent="0.25">
      <c r="A91" s="23"/>
      <c r="B91" s="35"/>
      <c r="C91" s="36"/>
      <c r="D91" s="36"/>
    </row>
    <row r="92" spans="1:4" ht="15.75" customHeight="1" x14ac:dyDescent="0.25">
      <c r="A92" s="23"/>
      <c r="B92" s="35"/>
      <c r="C92" s="36"/>
      <c r="D92" s="36"/>
    </row>
    <row r="93" spans="1:4" ht="15.75" customHeight="1" x14ac:dyDescent="0.25">
      <c r="A93" s="23"/>
      <c r="B93" s="35"/>
      <c r="C93" s="36"/>
      <c r="D93" s="36"/>
    </row>
    <row r="94" spans="1:4" ht="15.75" customHeight="1" x14ac:dyDescent="0.25">
      <c r="A94" s="23"/>
      <c r="B94" s="35"/>
      <c r="C94" s="36"/>
      <c r="D94" s="36"/>
    </row>
    <row r="95" spans="1:4" ht="15.75" customHeight="1" x14ac:dyDescent="0.25">
      <c r="A95" s="23"/>
      <c r="B95" s="35"/>
      <c r="C95" s="36"/>
      <c r="D95" s="36"/>
    </row>
    <row r="96" spans="1:4" ht="15.75" customHeight="1" x14ac:dyDescent="0.25">
      <c r="A96" s="23"/>
      <c r="B96" s="35"/>
      <c r="C96" s="36"/>
      <c r="D96" s="36"/>
    </row>
    <row r="97" spans="1:4" ht="15.75" customHeight="1" x14ac:dyDescent="0.25">
      <c r="A97" s="23"/>
      <c r="B97" s="35"/>
      <c r="C97" s="36"/>
      <c r="D97" s="36"/>
    </row>
    <row r="98" spans="1:4" ht="15.75" customHeight="1" x14ac:dyDescent="0.25">
      <c r="A98" s="23"/>
      <c r="B98" s="35"/>
      <c r="C98" s="36"/>
      <c r="D98" s="36"/>
    </row>
    <row r="99" spans="1:4" ht="15.75" customHeight="1" x14ac:dyDescent="0.25">
      <c r="A99" s="23"/>
      <c r="B99" s="35"/>
      <c r="C99" s="36"/>
      <c r="D99" s="36"/>
    </row>
    <row r="100" spans="1:4" ht="15.75" customHeight="1" x14ac:dyDescent="0.25">
      <c r="A100" s="23"/>
      <c r="B100" s="35"/>
      <c r="C100" s="36"/>
      <c r="D100" s="36"/>
    </row>
    <row r="101" spans="1:4" ht="15.75" customHeight="1" x14ac:dyDescent="0.25">
      <c r="A101" s="23"/>
      <c r="B101" s="35"/>
      <c r="C101" s="36"/>
      <c r="D101" s="36"/>
    </row>
    <row r="102" spans="1:4" ht="15.75" customHeight="1" x14ac:dyDescent="0.25">
      <c r="A102" s="23"/>
      <c r="B102" s="35"/>
      <c r="C102" s="36"/>
      <c r="D102" s="36"/>
    </row>
    <row r="103" spans="1:4" ht="15.75" customHeight="1" x14ac:dyDescent="0.25">
      <c r="A103" s="23"/>
      <c r="B103" s="35"/>
      <c r="C103" s="36"/>
      <c r="D103" s="36"/>
    </row>
    <row r="104" spans="1:4" ht="15.75" customHeight="1" x14ac:dyDescent="0.25">
      <c r="A104" s="23"/>
      <c r="B104" s="35"/>
      <c r="C104" s="36"/>
      <c r="D104" s="36"/>
    </row>
    <row r="105" spans="1:4" ht="15.75" customHeight="1" x14ac:dyDescent="0.25">
      <c r="A105" s="23"/>
      <c r="B105" s="35"/>
      <c r="C105" s="36"/>
      <c r="D105" s="36"/>
    </row>
    <row r="106" spans="1:4" ht="15.75" customHeight="1" x14ac:dyDescent="0.25">
      <c r="A106" s="23"/>
      <c r="B106" s="35"/>
      <c r="C106" s="36"/>
      <c r="D106" s="36"/>
    </row>
    <row r="107" spans="1:4" ht="15.75" customHeight="1" x14ac:dyDescent="0.25">
      <c r="A107" s="23"/>
      <c r="B107" s="35"/>
      <c r="C107" s="36"/>
      <c r="D107" s="36"/>
    </row>
    <row r="108" spans="1:4" ht="15.75" customHeight="1" x14ac:dyDescent="0.25">
      <c r="A108" s="23"/>
      <c r="B108" s="35"/>
      <c r="C108" s="36"/>
      <c r="D108" s="36"/>
    </row>
    <row r="109" spans="1:4" ht="15.75" customHeight="1" x14ac:dyDescent="0.25">
      <c r="A109" s="23"/>
      <c r="B109" s="35"/>
      <c r="C109" s="36"/>
      <c r="D109" s="36"/>
    </row>
    <row r="110" spans="1:4" ht="15.75" customHeight="1" x14ac:dyDescent="0.25">
      <c r="A110" s="23"/>
      <c r="B110" s="35"/>
      <c r="C110" s="36"/>
      <c r="D110" s="36"/>
    </row>
    <row r="111" spans="1:4" ht="15.75" customHeight="1" x14ac:dyDescent="0.25">
      <c r="A111" s="23"/>
      <c r="B111" s="35"/>
      <c r="C111" s="36"/>
      <c r="D111" s="36"/>
    </row>
    <row r="112" spans="1:4" ht="15.75" customHeight="1" x14ac:dyDescent="0.25">
      <c r="A112" s="23"/>
      <c r="B112" s="35"/>
      <c r="C112" s="36"/>
      <c r="D112" s="36"/>
    </row>
    <row r="113" spans="1:4" ht="15.75" customHeight="1" x14ac:dyDescent="0.25">
      <c r="A113" s="23"/>
      <c r="B113" s="35"/>
      <c r="C113" s="36"/>
      <c r="D113" s="36"/>
    </row>
    <row r="114" spans="1:4" ht="15.75" customHeight="1" x14ac:dyDescent="0.25">
      <c r="A114" s="23"/>
      <c r="B114" s="35"/>
      <c r="C114" s="36"/>
      <c r="D114" s="36"/>
    </row>
    <row r="115" spans="1:4" ht="15.75" customHeight="1" x14ac:dyDescent="0.25">
      <c r="A115" s="23"/>
      <c r="B115" s="35"/>
      <c r="C115" s="36"/>
      <c r="D115" s="36"/>
    </row>
    <row r="116" spans="1:4" ht="15.75" customHeight="1" x14ac:dyDescent="0.25">
      <c r="A116" s="23"/>
      <c r="B116" s="35"/>
      <c r="C116" s="36"/>
      <c r="D116" s="36"/>
    </row>
    <row r="117" spans="1:4" ht="15.75" customHeight="1" x14ac:dyDescent="0.25">
      <c r="A117" s="23"/>
      <c r="B117" s="35"/>
      <c r="C117" s="36"/>
      <c r="D117" s="36"/>
    </row>
    <row r="118" spans="1:4" ht="15.75" customHeight="1" x14ac:dyDescent="0.25">
      <c r="A118" s="23"/>
      <c r="B118" s="35"/>
      <c r="C118" s="36"/>
      <c r="D118" s="36"/>
    </row>
    <row r="119" spans="1:4" ht="15.75" customHeight="1" x14ac:dyDescent="0.25">
      <c r="A119" s="23"/>
      <c r="B119" s="35"/>
      <c r="C119" s="36"/>
      <c r="D119" s="36"/>
    </row>
    <row r="120" spans="1:4" ht="15.75" customHeight="1" x14ac:dyDescent="0.25">
      <c r="A120" s="23"/>
      <c r="B120" s="35"/>
      <c r="C120" s="36"/>
      <c r="D120" s="36"/>
    </row>
    <row r="121" spans="1:4" ht="15.75" customHeight="1" x14ac:dyDescent="0.25">
      <c r="A121" s="23"/>
      <c r="B121" s="35"/>
      <c r="C121" s="36"/>
      <c r="D121" s="36"/>
    </row>
    <row r="122" spans="1:4" ht="15.75" customHeight="1" x14ac:dyDescent="0.25">
      <c r="A122" s="23"/>
      <c r="B122" s="35"/>
      <c r="C122" s="36"/>
      <c r="D122" s="36"/>
    </row>
    <row r="123" spans="1:4" ht="15.75" customHeight="1" x14ac:dyDescent="0.25">
      <c r="A123" s="23"/>
      <c r="B123" s="35"/>
      <c r="C123" s="36"/>
      <c r="D123" s="36"/>
    </row>
    <row r="124" spans="1:4" ht="15.75" customHeight="1" x14ac:dyDescent="0.25">
      <c r="A124" s="23"/>
      <c r="B124" s="35"/>
      <c r="C124" s="36"/>
      <c r="D124" s="36"/>
    </row>
    <row r="125" spans="1:4" ht="15.75" customHeight="1" x14ac:dyDescent="0.25">
      <c r="A125" s="23"/>
      <c r="B125" s="35"/>
      <c r="C125" s="36"/>
      <c r="D125" s="36"/>
    </row>
    <row r="126" spans="1:4" ht="15.75" customHeight="1" x14ac:dyDescent="0.25">
      <c r="A126" s="23"/>
      <c r="B126" s="35"/>
      <c r="C126" s="36"/>
      <c r="D126" s="36"/>
    </row>
    <row r="127" spans="1:4" ht="15.75" customHeight="1" x14ac:dyDescent="0.25">
      <c r="A127" s="23"/>
      <c r="B127" s="35"/>
      <c r="C127" s="36"/>
      <c r="D127" s="36"/>
    </row>
    <row r="128" spans="1:4" ht="15.75" customHeight="1" x14ac:dyDescent="0.25">
      <c r="A128" s="23"/>
      <c r="B128" s="35"/>
      <c r="C128" s="36"/>
      <c r="D128" s="36"/>
    </row>
    <row r="129" spans="1:4" ht="15.75" customHeight="1" x14ac:dyDescent="0.25">
      <c r="A129" s="23"/>
      <c r="B129" s="35"/>
      <c r="C129" s="36"/>
      <c r="D129" s="36"/>
    </row>
    <row r="130" spans="1:4" ht="15.75" customHeight="1" x14ac:dyDescent="0.25">
      <c r="A130" s="23"/>
      <c r="B130" s="35"/>
      <c r="C130" s="36"/>
      <c r="D130" s="36"/>
    </row>
    <row r="131" spans="1:4" ht="15.75" customHeight="1" x14ac:dyDescent="0.25">
      <c r="A131" s="23"/>
      <c r="B131" s="35"/>
      <c r="C131" s="36"/>
      <c r="D131" s="36"/>
    </row>
    <row r="132" spans="1:4" ht="15.75" customHeight="1" x14ac:dyDescent="0.25">
      <c r="A132" s="23"/>
      <c r="B132" s="35"/>
      <c r="C132" s="36"/>
      <c r="D132" s="36"/>
    </row>
    <row r="133" spans="1:4" ht="15.75" customHeight="1" x14ac:dyDescent="0.25">
      <c r="A133" s="23"/>
      <c r="B133" s="35"/>
      <c r="C133" s="36"/>
      <c r="D133" s="36"/>
    </row>
    <row r="134" spans="1:4" ht="15.75" customHeight="1" x14ac:dyDescent="0.25">
      <c r="A134" s="23"/>
      <c r="B134" s="35"/>
      <c r="C134" s="36"/>
      <c r="D134" s="36"/>
    </row>
    <row r="135" spans="1:4" ht="15.75" customHeight="1" x14ac:dyDescent="0.25">
      <c r="A135" s="23"/>
      <c r="B135" s="35"/>
      <c r="C135" s="36"/>
      <c r="D135" s="36"/>
    </row>
    <row r="136" spans="1:4" ht="15.75" customHeight="1" x14ac:dyDescent="0.25">
      <c r="A136" s="23"/>
      <c r="B136" s="35"/>
      <c r="C136" s="36"/>
      <c r="D136" s="36"/>
    </row>
    <row r="137" spans="1:4" ht="15.75" customHeight="1" x14ac:dyDescent="0.25">
      <c r="A137" s="23"/>
      <c r="B137" s="35"/>
      <c r="C137" s="36"/>
      <c r="D137" s="36"/>
    </row>
    <row r="138" spans="1:4" ht="15.75" customHeight="1" x14ac:dyDescent="0.25">
      <c r="A138" s="23"/>
      <c r="B138" s="35"/>
      <c r="C138" s="36"/>
      <c r="D138" s="36"/>
    </row>
    <row r="139" spans="1:4" ht="15.75" customHeight="1" x14ac:dyDescent="0.25">
      <c r="A139" s="23"/>
      <c r="B139" s="35"/>
      <c r="C139" s="36"/>
      <c r="D139" s="36"/>
    </row>
    <row r="140" spans="1:4" ht="15.75" customHeight="1" x14ac:dyDescent="0.25">
      <c r="A140" s="23"/>
      <c r="B140" s="35"/>
      <c r="C140" s="36"/>
      <c r="D140" s="36"/>
    </row>
    <row r="141" spans="1:4" ht="15.75" customHeight="1" x14ac:dyDescent="0.25">
      <c r="A141" s="23"/>
      <c r="B141" s="35"/>
      <c r="C141" s="36"/>
      <c r="D141" s="36"/>
    </row>
    <row r="142" spans="1:4" ht="15.75" customHeight="1" x14ac:dyDescent="0.25">
      <c r="A142" s="23"/>
      <c r="B142" s="35"/>
      <c r="C142" s="36"/>
      <c r="D142" s="36"/>
    </row>
    <row r="143" spans="1:4" ht="15.75" customHeight="1" x14ac:dyDescent="0.25">
      <c r="A143" s="23"/>
      <c r="B143" s="35"/>
      <c r="C143" s="36"/>
      <c r="D143" s="36"/>
    </row>
    <row r="144" spans="1:4" ht="15.75" customHeight="1" x14ac:dyDescent="0.25">
      <c r="A144" s="23"/>
      <c r="B144" s="35"/>
      <c r="C144" s="36"/>
      <c r="D144" s="36"/>
    </row>
    <row r="145" spans="1:4" ht="15.75" customHeight="1" x14ac:dyDescent="0.25">
      <c r="A145" s="23"/>
      <c r="B145" s="35"/>
      <c r="C145" s="36"/>
      <c r="D145" s="36"/>
    </row>
    <row r="146" spans="1:4" ht="15.75" customHeight="1" x14ac:dyDescent="0.25">
      <c r="A146" s="23"/>
      <c r="B146" s="35"/>
      <c r="C146" s="36"/>
      <c r="D146" s="36"/>
    </row>
    <row r="147" spans="1:4" ht="15.75" customHeight="1" x14ac:dyDescent="0.25">
      <c r="A147" s="23"/>
      <c r="B147" s="35"/>
      <c r="C147" s="36"/>
      <c r="D147" s="36"/>
    </row>
    <row r="148" spans="1:4" ht="15.75" customHeight="1" x14ac:dyDescent="0.25">
      <c r="A148" s="23"/>
      <c r="B148" s="35"/>
      <c r="C148" s="36"/>
      <c r="D148" s="36"/>
    </row>
    <row r="149" spans="1:4" ht="15.75" customHeight="1" x14ac:dyDescent="0.25">
      <c r="A149" s="23"/>
      <c r="B149" s="35"/>
      <c r="C149" s="36"/>
      <c r="D149" s="36"/>
    </row>
    <row r="150" spans="1:4" ht="15.75" customHeight="1" x14ac:dyDescent="0.25">
      <c r="A150" s="23"/>
      <c r="B150" s="35"/>
      <c r="C150" s="36"/>
      <c r="D150" s="36"/>
    </row>
    <row r="151" spans="1:4" ht="15.75" customHeight="1" x14ac:dyDescent="0.25">
      <c r="A151" s="23"/>
      <c r="B151" s="35"/>
      <c r="C151" s="36"/>
      <c r="D151" s="36"/>
    </row>
    <row r="152" spans="1:4" ht="15.75" customHeight="1" x14ac:dyDescent="0.25">
      <c r="A152" s="23"/>
      <c r="B152" s="35"/>
      <c r="C152" s="36"/>
      <c r="D152" s="36"/>
    </row>
    <row r="153" spans="1:4" ht="15.75" customHeight="1" x14ac:dyDescent="0.25">
      <c r="A153" s="23"/>
      <c r="B153" s="35"/>
      <c r="C153" s="36"/>
      <c r="D153" s="36"/>
    </row>
    <row r="154" spans="1:4" ht="15.75" customHeight="1" x14ac:dyDescent="0.25">
      <c r="A154" s="23"/>
      <c r="B154" s="35"/>
      <c r="C154" s="36"/>
      <c r="D154" s="36"/>
    </row>
    <row r="155" spans="1:4" ht="15.75" customHeight="1" x14ac:dyDescent="0.25">
      <c r="A155" s="23"/>
      <c r="B155" s="35"/>
      <c r="C155" s="36"/>
      <c r="D155" s="36"/>
    </row>
    <row r="156" spans="1:4" ht="15.75" customHeight="1" x14ac:dyDescent="0.25">
      <c r="A156" s="23"/>
      <c r="B156" s="35"/>
      <c r="C156" s="36"/>
      <c r="D156" s="36"/>
    </row>
    <row r="157" spans="1:4" ht="15.75" customHeight="1" x14ac:dyDescent="0.25">
      <c r="A157" s="23"/>
      <c r="B157" s="35"/>
      <c r="C157" s="36"/>
      <c r="D157" s="36"/>
    </row>
    <row r="158" spans="1:4" ht="15.75" customHeight="1" x14ac:dyDescent="0.25">
      <c r="A158" s="23"/>
      <c r="B158" s="35"/>
      <c r="C158" s="36"/>
      <c r="D158" s="36"/>
    </row>
    <row r="159" spans="1:4" ht="15.75" customHeight="1" x14ac:dyDescent="0.25">
      <c r="A159" s="23"/>
      <c r="B159" s="35"/>
      <c r="C159" s="36"/>
      <c r="D159" s="36"/>
    </row>
    <row r="160" spans="1:4" ht="15.75" customHeight="1" x14ac:dyDescent="0.25">
      <c r="A160" s="23"/>
      <c r="B160" s="35"/>
      <c r="C160" s="36"/>
      <c r="D160" s="36"/>
    </row>
    <row r="161" spans="1:4" ht="15.75" customHeight="1" x14ac:dyDescent="0.25">
      <c r="A161" s="23"/>
      <c r="B161" s="35"/>
      <c r="C161" s="36"/>
      <c r="D161" s="36"/>
    </row>
    <row r="162" spans="1:4" ht="15.75" customHeight="1" x14ac:dyDescent="0.25">
      <c r="A162" s="23"/>
      <c r="B162" s="35"/>
      <c r="C162" s="36"/>
      <c r="D162" s="36"/>
    </row>
    <row r="163" spans="1:4" ht="15.75" customHeight="1" x14ac:dyDescent="0.25">
      <c r="A163" s="23"/>
      <c r="B163" s="35"/>
      <c r="C163" s="36"/>
      <c r="D163" s="36"/>
    </row>
    <row r="164" spans="1:4" ht="15.75" customHeight="1" x14ac:dyDescent="0.25">
      <c r="A164" s="23"/>
      <c r="B164" s="35"/>
      <c r="C164" s="36"/>
      <c r="D164" s="36"/>
    </row>
    <row r="165" spans="1:4" ht="15.75" customHeight="1" x14ac:dyDescent="0.25">
      <c r="A165" s="23"/>
      <c r="B165" s="35"/>
      <c r="C165" s="36"/>
      <c r="D165" s="36"/>
    </row>
    <row r="166" spans="1:4" ht="15.75" customHeight="1" x14ac:dyDescent="0.25">
      <c r="A166" s="23"/>
      <c r="B166" s="35"/>
      <c r="C166" s="36"/>
      <c r="D166" s="36"/>
    </row>
    <row r="167" spans="1:4" ht="15.75" customHeight="1" x14ac:dyDescent="0.25">
      <c r="A167" s="23"/>
      <c r="B167" s="35"/>
      <c r="C167" s="36"/>
      <c r="D167" s="36"/>
    </row>
    <row r="168" spans="1:4" ht="15.75" customHeight="1" x14ac:dyDescent="0.25">
      <c r="A168" s="23"/>
      <c r="B168" s="35"/>
      <c r="C168" s="36"/>
      <c r="D168" s="36"/>
    </row>
    <row r="169" spans="1:4" ht="15.75" customHeight="1" x14ac:dyDescent="0.25">
      <c r="A169" s="23"/>
      <c r="B169" s="35"/>
      <c r="C169" s="36"/>
      <c r="D169" s="36"/>
    </row>
    <row r="170" spans="1:4" ht="15.75" customHeight="1" x14ac:dyDescent="0.25">
      <c r="A170" s="23"/>
      <c r="B170" s="35"/>
      <c r="C170" s="36"/>
      <c r="D170" s="36"/>
    </row>
    <row r="171" spans="1:4" ht="15.75" customHeight="1" x14ac:dyDescent="0.25">
      <c r="A171" s="23"/>
      <c r="B171" s="35"/>
      <c r="C171" s="36"/>
      <c r="D171" s="36"/>
    </row>
    <row r="172" spans="1:4" ht="15.75" customHeight="1" x14ac:dyDescent="0.25">
      <c r="A172" s="23"/>
      <c r="B172" s="35"/>
      <c r="C172" s="36"/>
      <c r="D172" s="36"/>
    </row>
    <row r="173" spans="1:4" ht="15.75" customHeight="1" x14ac:dyDescent="0.25">
      <c r="A173" s="23"/>
      <c r="B173" s="35"/>
      <c r="C173" s="36"/>
      <c r="D173" s="36"/>
    </row>
    <row r="174" spans="1:4" ht="15.75" customHeight="1" x14ac:dyDescent="0.25">
      <c r="A174" s="23"/>
      <c r="B174" s="35"/>
      <c r="C174" s="36"/>
      <c r="D174" s="36"/>
    </row>
    <row r="175" spans="1:4" ht="15.75" customHeight="1" x14ac:dyDescent="0.25">
      <c r="A175" s="23"/>
      <c r="B175" s="35"/>
      <c r="C175" s="36"/>
      <c r="D175" s="36"/>
    </row>
    <row r="176" spans="1:4" ht="15.75" customHeight="1" x14ac:dyDescent="0.25">
      <c r="A176" s="23"/>
      <c r="B176" s="35"/>
      <c r="C176" s="36"/>
      <c r="D176" s="36"/>
    </row>
    <row r="177" spans="1:4" ht="15.75" customHeight="1" x14ac:dyDescent="0.25">
      <c r="A177" s="23"/>
      <c r="B177" s="35"/>
      <c r="C177" s="36"/>
      <c r="D177" s="36"/>
    </row>
    <row r="178" spans="1:4" ht="15.75" customHeight="1" x14ac:dyDescent="0.25">
      <c r="A178" s="23"/>
      <c r="B178" s="35"/>
      <c r="C178" s="36"/>
      <c r="D178" s="36"/>
    </row>
    <row r="179" spans="1:4" ht="15.75" customHeight="1" x14ac:dyDescent="0.25">
      <c r="A179" s="23"/>
      <c r="B179" s="35"/>
      <c r="C179" s="36"/>
      <c r="D179" s="36"/>
    </row>
    <row r="180" spans="1:4" ht="15.75" customHeight="1" x14ac:dyDescent="0.25">
      <c r="A180" s="23"/>
      <c r="B180" s="35"/>
      <c r="C180" s="36"/>
      <c r="D180" s="36"/>
    </row>
    <row r="181" spans="1:4" ht="15.75" customHeight="1" x14ac:dyDescent="0.25">
      <c r="A181" s="23"/>
      <c r="B181" s="35"/>
      <c r="C181" s="36"/>
      <c r="D181" s="36"/>
    </row>
    <row r="182" spans="1:4" ht="15.75" customHeight="1" x14ac:dyDescent="0.25">
      <c r="A182" s="23"/>
      <c r="B182" s="35"/>
      <c r="C182" s="36"/>
      <c r="D182" s="36"/>
    </row>
    <row r="183" spans="1:4" ht="15.75" customHeight="1" x14ac:dyDescent="0.25">
      <c r="A183" s="23"/>
      <c r="B183" s="35"/>
      <c r="C183" s="36"/>
      <c r="D183" s="36"/>
    </row>
    <row r="184" spans="1:4" ht="15.75" customHeight="1" x14ac:dyDescent="0.25">
      <c r="A184" s="23"/>
      <c r="B184" s="35"/>
      <c r="C184" s="36"/>
      <c r="D184" s="36"/>
    </row>
    <row r="185" spans="1:4" ht="15.75" customHeight="1" x14ac:dyDescent="0.25">
      <c r="A185" s="23"/>
      <c r="B185" s="35"/>
      <c r="C185" s="36"/>
      <c r="D185" s="36"/>
    </row>
    <row r="186" spans="1:4" ht="15.75" customHeight="1" x14ac:dyDescent="0.25">
      <c r="A186" s="23"/>
      <c r="B186" s="35"/>
      <c r="C186" s="36"/>
      <c r="D186" s="36"/>
    </row>
    <row r="187" spans="1:4" ht="15.75" customHeight="1" x14ac:dyDescent="0.25">
      <c r="A187" s="23"/>
      <c r="B187" s="35"/>
      <c r="C187" s="36"/>
      <c r="D187" s="36"/>
    </row>
    <row r="188" spans="1:4" ht="15.75" customHeight="1" x14ac:dyDescent="0.25">
      <c r="A188" s="23"/>
      <c r="B188" s="35"/>
      <c r="C188" s="36"/>
      <c r="D188" s="36"/>
    </row>
    <row r="189" spans="1:4" ht="15.75" customHeight="1" x14ac:dyDescent="0.25">
      <c r="A189" s="23"/>
      <c r="B189" s="35"/>
      <c r="C189" s="36"/>
      <c r="D189" s="36"/>
    </row>
    <row r="190" spans="1:4" ht="15.75" customHeight="1" x14ac:dyDescent="0.25">
      <c r="A190" s="23"/>
      <c r="B190" s="35"/>
      <c r="C190" s="36"/>
      <c r="D190" s="36"/>
    </row>
    <row r="191" spans="1:4" ht="15.75" customHeight="1" x14ac:dyDescent="0.25">
      <c r="A191" s="23"/>
      <c r="B191" s="35"/>
      <c r="C191" s="36"/>
      <c r="D191" s="36"/>
    </row>
    <row r="192" spans="1:4" ht="15.75" customHeight="1" x14ac:dyDescent="0.25">
      <c r="A192" s="23"/>
      <c r="B192" s="35"/>
      <c r="C192" s="36"/>
      <c r="D192" s="36"/>
    </row>
    <row r="193" spans="1:4" ht="15.75" customHeight="1" x14ac:dyDescent="0.25">
      <c r="A193" s="23"/>
      <c r="B193" s="35"/>
      <c r="C193" s="36"/>
      <c r="D193" s="36"/>
    </row>
    <row r="194" spans="1:4" ht="15.75" customHeight="1" x14ac:dyDescent="0.25">
      <c r="A194" s="23"/>
      <c r="B194" s="35"/>
      <c r="C194" s="36"/>
      <c r="D194" s="36"/>
    </row>
    <row r="195" spans="1:4" ht="15.75" customHeight="1" x14ac:dyDescent="0.25">
      <c r="A195" s="23"/>
      <c r="B195" s="35"/>
      <c r="C195" s="36"/>
      <c r="D195" s="36"/>
    </row>
    <row r="196" spans="1:4" ht="15.75" customHeight="1" x14ac:dyDescent="0.25">
      <c r="A196" s="23"/>
      <c r="B196" s="35"/>
      <c r="C196" s="36"/>
      <c r="D196" s="36"/>
    </row>
    <row r="197" spans="1:4" ht="15.75" customHeight="1" x14ac:dyDescent="0.25">
      <c r="A197" s="23"/>
      <c r="B197" s="35"/>
      <c r="C197" s="36"/>
      <c r="D197" s="36"/>
    </row>
    <row r="198" spans="1:4" ht="15.75" customHeight="1" x14ac:dyDescent="0.25">
      <c r="A198" s="23"/>
      <c r="B198" s="35"/>
      <c r="C198" s="36"/>
      <c r="D198" s="36"/>
    </row>
    <row r="199" spans="1:4" ht="15.75" customHeight="1" x14ac:dyDescent="0.25">
      <c r="A199" s="23"/>
      <c r="B199" s="35"/>
      <c r="C199" s="36"/>
      <c r="D199" s="36"/>
    </row>
    <row r="200" spans="1:4" ht="15.75" customHeight="1" x14ac:dyDescent="0.25">
      <c r="A200" s="23"/>
      <c r="B200" s="35"/>
      <c r="C200" s="36"/>
      <c r="D200" s="36"/>
    </row>
    <row r="201" spans="1:4" ht="15.75" customHeight="1" x14ac:dyDescent="0.25">
      <c r="A201" s="23"/>
      <c r="B201" s="35"/>
      <c r="C201" s="36"/>
      <c r="D201" s="36"/>
    </row>
    <row r="202" spans="1:4" ht="15.75" customHeight="1" x14ac:dyDescent="0.25">
      <c r="A202" s="23"/>
      <c r="B202" s="35"/>
      <c r="C202" s="36"/>
      <c r="D202" s="36"/>
    </row>
    <row r="203" spans="1:4" ht="15.75" customHeight="1" x14ac:dyDescent="0.25">
      <c r="A203" s="23"/>
      <c r="B203" s="35"/>
      <c r="C203" s="36"/>
      <c r="D203" s="36"/>
    </row>
    <row r="204" spans="1:4" ht="15.75" customHeight="1" x14ac:dyDescent="0.25">
      <c r="A204" s="23"/>
      <c r="B204" s="35"/>
      <c r="C204" s="36"/>
      <c r="D204" s="36"/>
    </row>
    <row r="205" spans="1:4" ht="15.75" customHeight="1" x14ac:dyDescent="0.25">
      <c r="A205" s="23"/>
      <c r="B205" s="35"/>
      <c r="C205" s="36"/>
      <c r="D205" s="36"/>
    </row>
    <row r="206" spans="1:4" ht="15.75" customHeight="1" x14ac:dyDescent="0.25">
      <c r="A206" s="23"/>
      <c r="B206" s="35"/>
      <c r="C206" s="36"/>
      <c r="D206" s="36"/>
    </row>
    <row r="207" spans="1:4" ht="15.75" customHeight="1" x14ac:dyDescent="0.25">
      <c r="A207" s="23"/>
      <c r="B207" s="35"/>
      <c r="C207" s="36"/>
      <c r="D207" s="36"/>
    </row>
    <row r="208" spans="1:4" ht="15.75" customHeight="1" x14ac:dyDescent="0.25">
      <c r="A208" s="1"/>
      <c r="B208" s="35"/>
      <c r="C208" s="35"/>
      <c r="D208" s="35"/>
    </row>
    <row r="209" spans="1:8" ht="15.75" customHeight="1" x14ac:dyDescent="0.25">
      <c r="A209" s="1"/>
      <c r="B209" s="37" t="s">
        <v>85</v>
      </c>
      <c r="C209" s="37" t="s">
        <v>86</v>
      </c>
      <c r="D209" s="38" t="s">
        <v>85</v>
      </c>
      <c r="E209" s="38" t="s">
        <v>86</v>
      </c>
    </row>
    <row r="210" spans="1:8" ht="15.75" customHeight="1" x14ac:dyDescent="0.35">
      <c r="A210" s="1"/>
      <c r="B210" s="39" t="s">
        <v>87</v>
      </c>
      <c r="C210" s="39" t="s">
        <v>88</v>
      </c>
      <c r="D210" s="40" t="s">
        <v>87</v>
      </c>
      <c r="F210" s="40" t="str">
        <f t="shared" ref="F210:F221" si="0">IF(NOT(ISBLANK(D210)),D210,IF(NOT(ISBLANK(E210)),"     "&amp;E210,FALSE))</f>
        <v>Afectación Económica o presupuestal</v>
      </c>
      <c r="G210" s="40" t="s">
        <v>87</v>
      </c>
      <c r="H210" s="40" t="str">
        <f ca="1">IF(NOT(ISERROR(MATCH(G210,ANCHORARRAY(B221),0))),F223&amp;"Por favor no seleccionar los criterios de impacto",G210)</f>
        <v>Afectación Económica o presupuestal</v>
      </c>
    </row>
    <row r="211" spans="1:8" ht="15.75" customHeight="1" x14ac:dyDescent="0.35">
      <c r="A211" s="1"/>
      <c r="B211" s="39" t="s">
        <v>87</v>
      </c>
      <c r="C211" s="39" t="s">
        <v>60</v>
      </c>
      <c r="E211" s="40" t="s">
        <v>88</v>
      </c>
      <c r="F211" s="40" t="str">
        <f t="shared" si="0"/>
        <v xml:space="preserve">     Afectación menor a 10 SMLMV .</v>
      </c>
    </row>
    <row r="212" spans="1:8" ht="15.75" customHeight="1" x14ac:dyDescent="0.35">
      <c r="A212" s="1"/>
      <c r="B212" s="39" t="s">
        <v>87</v>
      </c>
      <c r="C212" s="39" t="s">
        <v>63</v>
      </c>
      <c r="E212" s="40" t="s">
        <v>60</v>
      </c>
      <c r="F212" s="40" t="str">
        <f t="shared" si="0"/>
        <v xml:space="preserve">     Entre 10 y 50 SMLMV </v>
      </c>
    </row>
    <row r="213" spans="1:8" ht="15.75" customHeight="1" x14ac:dyDescent="0.35">
      <c r="A213" s="1"/>
      <c r="B213" s="39" t="s">
        <v>87</v>
      </c>
      <c r="C213" s="39" t="s">
        <v>67</v>
      </c>
      <c r="E213" s="40" t="s">
        <v>63</v>
      </c>
      <c r="F213" s="40" t="str">
        <f t="shared" si="0"/>
        <v xml:space="preserve">     Entre 50 y 100 SMLMV </v>
      </c>
    </row>
    <row r="214" spans="1:8" ht="15.75" customHeight="1" x14ac:dyDescent="0.35">
      <c r="A214" s="1"/>
      <c r="B214" s="39" t="s">
        <v>87</v>
      </c>
      <c r="C214" s="39" t="s">
        <v>71</v>
      </c>
      <c r="E214" s="40" t="s">
        <v>67</v>
      </c>
      <c r="F214" s="40" t="str">
        <f t="shared" si="0"/>
        <v xml:space="preserve">     Entre 100 y 500 SMLMV </v>
      </c>
    </row>
    <row r="215" spans="1:8" ht="15.75" customHeight="1" x14ac:dyDescent="0.35">
      <c r="A215" s="1"/>
      <c r="B215" s="39" t="s">
        <v>53</v>
      </c>
      <c r="C215" s="39" t="s">
        <v>57</v>
      </c>
      <c r="E215" s="40" t="s">
        <v>71</v>
      </c>
      <c r="F215" s="40" t="str">
        <f t="shared" si="0"/>
        <v xml:space="preserve">     Mayor a 500 SMLMV </v>
      </c>
    </row>
    <row r="216" spans="1:8" ht="15.75" customHeight="1" x14ac:dyDescent="0.35">
      <c r="A216" s="1"/>
      <c r="B216" s="39" t="s">
        <v>53</v>
      </c>
      <c r="C216" s="39" t="s">
        <v>61</v>
      </c>
      <c r="D216" s="40" t="s">
        <v>53</v>
      </c>
      <c r="F216" s="40" t="str">
        <f t="shared" si="0"/>
        <v>Pérdida Reputacional</v>
      </c>
    </row>
    <row r="217" spans="1:8" ht="15.75" customHeight="1" x14ac:dyDescent="0.35">
      <c r="A217" s="1"/>
      <c r="B217" s="39" t="s">
        <v>53</v>
      </c>
      <c r="C217" s="39" t="s">
        <v>64</v>
      </c>
      <c r="E217" s="40" t="s">
        <v>57</v>
      </c>
      <c r="F217" s="40" t="str">
        <f t="shared" si="0"/>
        <v xml:space="preserve">     El riesgo afecta la imagen de alguna área de la organización</v>
      </c>
    </row>
    <row r="218" spans="1:8" ht="15.75" customHeight="1" x14ac:dyDescent="0.35">
      <c r="A218" s="1"/>
      <c r="B218" s="39" t="s">
        <v>53</v>
      </c>
      <c r="C218" s="39" t="s">
        <v>68</v>
      </c>
      <c r="E218" s="40" t="s">
        <v>61</v>
      </c>
      <c r="F218" s="40" t="str">
        <f t="shared" si="0"/>
        <v xml:space="preserve">     El riesgo afecta la imagen de la entidad internamente, de conocimiento general, nivel interno, de junta dircetiva y accionistas y/o de provedores</v>
      </c>
    </row>
    <row r="219" spans="1:8" ht="15.75" customHeight="1" x14ac:dyDescent="0.35">
      <c r="A219" s="1"/>
      <c r="B219" s="39" t="s">
        <v>53</v>
      </c>
      <c r="C219" s="39" t="s">
        <v>72</v>
      </c>
      <c r="E219" s="40" t="s">
        <v>64</v>
      </c>
      <c r="F219" s="40" t="str">
        <f t="shared" si="0"/>
        <v xml:space="preserve">     El riesgo afecta la imagen de la entidad con algunos usuarios de relevancia frente al logro de los objetivos</v>
      </c>
    </row>
    <row r="220" spans="1:8" ht="15.75" customHeight="1" x14ac:dyDescent="0.25">
      <c r="A220" s="1"/>
      <c r="B220" s="41"/>
      <c r="C220" s="41"/>
      <c r="E220" s="40" t="s">
        <v>68</v>
      </c>
      <c r="F220" s="40" t="str">
        <f t="shared" si="0"/>
        <v xml:space="preserve">     El riesgo afecta la imagen de de la entidad con efecto publicitario sostenido a nivel de sector administrativo, nivel departamental o municipal</v>
      </c>
    </row>
    <row r="221" spans="1:8" ht="15.75" customHeight="1" x14ac:dyDescent="0.25">
      <c r="A221" s="1"/>
      <c r="B221" s="41" t="str">
        <f ca="1">IFERROR(__xludf.DUMMYFUNCTION("ARRAY_CONSTRAIN(ARRAYFORMULA(UNIQUE('Tabla Impacto'!$B$209:$B$219)), 3, 1)"),"Criterios")</f>
        <v>Criterios</v>
      </c>
      <c r="C221" s="41"/>
      <c r="E221" s="40" t="s">
        <v>72</v>
      </c>
      <c r="F221" s="40" t="str">
        <f t="shared" si="0"/>
        <v xml:space="preserve">     El riesgo afecta la imagen de la entidad a nivel nacional, con efecto publicitarios sostenible a nivel país</v>
      </c>
    </row>
    <row r="222" spans="1:8" ht="15.75" customHeight="1" x14ac:dyDescent="0.25">
      <c r="A222" s="1"/>
      <c r="B222" s="41" t="str">
        <f ca="1">IFERROR(__xludf.DUMMYFUNCTION("""COMPUTED_VALUE"""),"Afectación Económica o presupuestal")</f>
        <v>Afectación Económica o presupuestal</v>
      </c>
      <c r="C222" s="41"/>
    </row>
    <row r="223" spans="1:8" ht="15.75" customHeight="1" x14ac:dyDescent="0.25">
      <c r="B223" s="41" t="str">
        <f ca="1">IFERROR(__xludf.DUMMYFUNCTION("""COMPUTED_VALUE"""),"Pérdida Reputacional")</f>
        <v>Pérdida Reputacional</v>
      </c>
      <c r="C223" s="41"/>
      <c r="F223" s="42" t="s">
        <v>89</v>
      </c>
    </row>
    <row r="224" spans="1:8" ht="15.75" customHeight="1" x14ac:dyDescent="0.25">
      <c r="B224" s="38"/>
      <c r="C224" s="38"/>
      <c r="F224" s="42" t="s">
        <v>90</v>
      </c>
    </row>
    <row r="225" spans="2:4" ht="15.75" customHeight="1" x14ac:dyDescent="0.25">
      <c r="B225" s="38"/>
      <c r="C225" s="38"/>
    </row>
    <row r="226" spans="2:4" ht="15.75" customHeight="1" x14ac:dyDescent="0.25">
      <c r="B226" s="38"/>
      <c r="C226" s="38"/>
    </row>
    <row r="227" spans="2:4" ht="15.75" customHeight="1" x14ac:dyDescent="0.25">
      <c r="B227" s="38"/>
      <c r="C227" s="38"/>
      <c r="D227" s="38"/>
    </row>
    <row r="228" spans="2:4" ht="15.75" customHeight="1" x14ac:dyDescent="0.25">
      <c r="B228" s="38"/>
      <c r="C228" s="38"/>
      <c r="D228" s="38"/>
    </row>
    <row r="229" spans="2:4" ht="15.75" customHeight="1" x14ac:dyDescent="0.25">
      <c r="B229" s="38"/>
      <c r="C229" s="38"/>
      <c r="D229" s="38"/>
    </row>
    <row r="230" spans="2:4" ht="15.75" customHeight="1" x14ac:dyDescent="0.25">
      <c r="B230" s="38"/>
      <c r="C230" s="38"/>
      <c r="D230" s="38"/>
    </row>
    <row r="231" spans="2:4" ht="15.75" customHeight="1" x14ac:dyDescent="0.25">
      <c r="B231" s="38"/>
      <c r="C231" s="38"/>
      <c r="D231" s="38"/>
    </row>
    <row r="232" spans="2:4" ht="15.75" customHeight="1" x14ac:dyDescent="0.25">
      <c r="B232" s="38"/>
      <c r="C232" s="38"/>
      <c r="D232" s="38"/>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5" defaultRowHeight="15" customHeight="1" x14ac:dyDescent="0.2"/>
  <cols>
    <col min="1" max="2" width="12.5" customWidth="1"/>
    <col min="3" max="3" width="14.875" customWidth="1"/>
    <col min="4" max="4" width="12.5" customWidth="1"/>
    <col min="5" max="5" width="40.125" customWidth="1"/>
    <col min="6" max="26" width="12.5" customWidth="1"/>
  </cols>
  <sheetData>
    <row r="1" spans="1:26" ht="24" customHeight="1" x14ac:dyDescent="0.2">
      <c r="A1" s="43"/>
      <c r="B1" s="199" t="s">
        <v>91</v>
      </c>
      <c r="C1" s="200"/>
      <c r="D1" s="200"/>
      <c r="E1" s="200"/>
      <c r="F1" s="201"/>
      <c r="G1" s="43"/>
      <c r="H1" s="43"/>
      <c r="I1" s="43"/>
      <c r="J1" s="43"/>
      <c r="K1" s="43"/>
      <c r="L1" s="43"/>
      <c r="M1" s="43"/>
      <c r="N1" s="43"/>
      <c r="O1" s="43"/>
      <c r="P1" s="43"/>
      <c r="Q1" s="43"/>
      <c r="R1" s="43"/>
      <c r="S1" s="43"/>
      <c r="T1" s="43"/>
      <c r="U1" s="43"/>
      <c r="V1" s="43"/>
      <c r="W1" s="43"/>
      <c r="X1" s="43"/>
      <c r="Y1" s="43"/>
      <c r="Z1" s="43"/>
    </row>
    <row r="2" spans="1:26" ht="12.75" customHeight="1" x14ac:dyDescent="0.25">
      <c r="A2" s="43"/>
      <c r="B2" s="44"/>
      <c r="C2" s="44"/>
      <c r="D2" s="44"/>
      <c r="E2" s="44"/>
      <c r="F2" s="44"/>
      <c r="G2" s="43"/>
      <c r="H2" s="43"/>
      <c r="I2" s="43"/>
      <c r="J2" s="43"/>
      <c r="K2" s="43"/>
      <c r="L2" s="43"/>
      <c r="M2" s="43"/>
      <c r="N2" s="43"/>
      <c r="O2" s="43"/>
      <c r="P2" s="43"/>
      <c r="Q2" s="43"/>
      <c r="R2" s="43"/>
      <c r="S2" s="43"/>
      <c r="T2" s="43"/>
      <c r="U2" s="43"/>
      <c r="V2" s="43"/>
      <c r="W2" s="43"/>
      <c r="X2" s="43"/>
      <c r="Y2" s="43"/>
      <c r="Z2" s="43"/>
    </row>
    <row r="3" spans="1:26" ht="12.75" customHeight="1" x14ac:dyDescent="0.2">
      <c r="A3" s="43"/>
      <c r="B3" s="202" t="s">
        <v>92</v>
      </c>
      <c r="C3" s="200"/>
      <c r="D3" s="203"/>
      <c r="E3" s="45" t="s">
        <v>93</v>
      </c>
      <c r="F3" s="46" t="s">
        <v>94</v>
      </c>
      <c r="G3" s="43"/>
      <c r="H3" s="43"/>
      <c r="I3" s="43"/>
      <c r="J3" s="43"/>
      <c r="K3" s="43"/>
      <c r="L3" s="43"/>
      <c r="M3" s="43"/>
      <c r="N3" s="43"/>
      <c r="O3" s="43"/>
      <c r="P3" s="43"/>
      <c r="Q3" s="43"/>
      <c r="R3" s="43"/>
      <c r="S3" s="43"/>
      <c r="T3" s="43"/>
      <c r="U3" s="43"/>
      <c r="V3" s="43"/>
      <c r="W3" s="43"/>
      <c r="X3" s="43"/>
      <c r="Y3" s="43"/>
      <c r="Z3" s="43"/>
    </row>
    <row r="4" spans="1:26" ht="12.75" customHeight="1" x14ac:dyDescent="0.2">
      <c r="A4" s="43"/>
      <c r="B4" s="204" t="s">
        <v>95</v>
      </c>
      <c r="C4" s="207" t="s">
        <v>29</v>
      </c>
      <c r="D4" s="47" t="s">
        <v>96</v>
      </c>
      <c r="E4" s="48" t="s">
        <v>97</v>
      </c>
      <c r="F4" s="49">
        <v>0.25</v>
      </c>
      <c r="G4" s="43"/>
      <c r="H4" s="43"/>
      <c r="I4" s="43"/>
      <c r="J4" s="43"/>
      <c r="K4" s="43"/>
      <c r="L4" s="43"/>
      <c r="M4" s="43"/>
      <c r="N4" s="43"/>
      <c r="O4" s="43"/>
      <c r="P4" s="43"/>
      <c r="Q4" s="43"/>
      <c r="R4" s="43"/>
      <c r="S4" s="43"/>
      <c r="T4" s="43"/>
      <c r="U4" s="43"/>
      <c r="V4" s="43"/>
      <c r="W4" s="43"/>
      <c r="X4" s="43"/>
      <c r="Y4" s="43"/>
      <c r="Z4" s="43"/>
    </row>
    <row r="5" spans="1:26" ht="12.75" customHeight="1" x14ac:dyDescent="0.2">
      <c r="A5" s="43"/>
      <c r="B5" s="205"/>
      <c r="C5" s="208"/>
      <c r="D5" s="50" t="s">
        <v>98</v>
      </c>
      <c r="E5" s="51" t="s">
        <v>99</v>
      </c>
      <c r="F5" s="52">
        <v>0.15</v>
      </c>
      <c r="G5" s="43"/>
      <c r="H5" s="43"/>
      <c r="I5" s="43"/>
      <c r="J5" s="43"/>
      <c r="K5" s="43"/>
      <c r="L5" s="43"/>
      <c r="M5" s="43"/>
      <c r="N5" s="43"/>
      <c r="O5" s="43"/>
      <c r="P5" s="43"/>
      <c r="Q5" s="43"/>
      <c r="R5" s="43"/>
      <c r="S5" s="43"/>
      <c r="T5" s="43"/>
      <c r="U5" s="43"/>
      <c r="V5" s="43"/>
      <c r="W5" s="43"/>
      <c r="X5" s="43"/>
      <c r="Y5" s="43"/>
      <c r="Z5" s="43"/>
    </row>
    <row r="6" spans="1:26" ht="12.75" customHeight="1" x14ac:dyDescent="0.2">
      <c r="A6" s="43"/>
      <c r="B6" s="205"/>
      <c r="C6" s="197"/>
      <c r="D6" s="50" t="s">
        <v>100</v>
      </c>
      <c r="E6" s="51" t="s">
        <v>101</v>
      </c>
      <c r="F6" s="52">
        <v>0.1</v>
      </c>
      <c r="G6" s="43"/>
      <c r="H6" s="43"/>
      <c r="I6" s="43"/>
      <c r="J6" s="43"/>
      <c r="K6" s="43"/>
      <c r="L6" s="43"/>
      <c r="M6" s="43"/>
      <c r="N6" s="43"/>
      <c r="O6" s="43"/>
      <c r="P6" s="43"/>
      <c r="Q6" s="43"/>
      <c r="R6" s="43"/>
      <c r="S6" s="43"/>
      <c r="T6" s="43"/>
      <c r="U6" s="43"/>
      <c r="V6" s="43"/>
      <c r="W6" s="43"/>
      <c r="X6" s="43"/>
      <c r="Y6" s="43"/>
      <c r="Z6" s="43"/>
    </row>
    <row r="7" spans="1:26" ht="12.75" customHeight="1" x14ac:dyDescent="0.2">
      <c r="A7" s="43"/>
      <c r="B7" s="205"/>
      <c r="C7" s="196" t="s">
        <v>30</v>
      </c>
      <c r="D7" s="50" t="s">
        <v>102</v>
      </c>
      <c r="E7" s="51" t="s">
        <v>103</v>
      </c>
      <c r="F7" s="52">
        <v>0.25</v>
      </c>
      <c r="G7" s="43"/>
      <c r="H7" s="43"/>
      <c r="I7" s="43"/>
      <c r="J7" s="43"/>
      <c r="K7" s="43"/>
      <c r="L7" s="43"/>
      <c r="M7" s="43"/>
      <c r="N7" s="43"/>
      <c r="O7" s="43"/>
      <c r="P7" s="43"/>
      <c r="Q7" s="43"/>
      <c r="R7" s="43"/>
      <c r="S7" s="43"/>
      <c r="T7" s="43"/>
      <c r="U7" s="43"/>
      <c r="V7" s="43"/>
      <c r="W7" s="43"/>
      <c r="X7" s="43"/>
      <c r="Y7" s="43"/>
      <c r="Z7" s="43"/>
    </row>
    <row r="8" spans="1:26" ht="12.75" customHeight="1" x14ac:dyDescent="0.2">
      <c r="A8" s="43"/>
      <c r="B8" s="206"/>
      <c r="C8" s="197"/>
      <c r="D8" s="50" t="s">
        <v>104</v>
      </c>
      <c r="E8" s="51" t="s">
        <v>105</v>
      </c>
      <c r="F8" s="52">
        <v>0.15</v>
      </c>
      <c r="G8" s="43"/>
      <c r="H8" s="43"/>
      <c r="I8" s="43"/>
      <c r="J8" s="43"/>
      <c r="K8" s="43"/>
      <c r="L8" s="43"/>
      <c r="M8" s="43"/>
      <c r="N8" s="43"/>
      <c r="O8" s="43"/>
      <c r="P8" s="43"/>
      <c r="Q8" s="43"/>
      <c r="R8" s="43"/>
      <c r="S8" s="43"/>
      <c r="T8" s="43"/>
      <c r="U8" s="43"/>
      <c r="V8" s="43"/>
      <c r="W8" s="43"/>
      <c r="X8" s="43"/>
      <c r="Y8" s="43"/>
      <c r="Z8" s="43"/>
    </row>
    <row r="9" spans="1:26" ht="12.75" customHeight="1" x14ac:dyDescent="0.2">
      <c r="A9" s="43"/>
      <c r="B9" s="209" t="s">
        <v>106</v>
      </c>
      <c r="C9" s="196" t="s">
        <v>32</v>
      </c>
      <c r="D9" s="50" t="s">
        <v>107</v>
      </c>
      <c r="E9" s="51" t="s">
        <v>108</v>
      </c>
      <c r="F9" s="53" t="s">
        <v>109</v>
      </c>
      <c r="G9" s="43"/>
      <c r="H9" s="43"/>
      <c r="I9" s="43"/>
      <c r="J9" s="43"/>
      <c r="K9" s="43"/>
      <c r="L9" s="43"/>
      <c r="M9" s="43"/>
      <c r="N9" s="43"/>
      <c r="O9" s="43"/>
      <c r="P9" s="43"/>
      <c r="Q9" s="43"/>
      <c r="R9" s="43"/>
      <c r="S9" s="43"/>
      <c r="T9" s="43"/>
      <c r="U9" s="43"/>
      <c r="V9" s="43"/>
      <c r="W9" s="43"/>
      <c r="X9" s="43"/>
      <c r="Y9" s="43"/>
      <c r="Z9" s="43"/>
    </row>
    <row r="10" spans="1:26" ht="12.75" customHeight="1" x14ac:dyDescent="0.2">
      <c r="A10" s="43"/>
      <c r="B10" s="205"/>
      <c r="C10" s="197"/>
      <c r="D10" s="50" t="s">
        <v>110</v>
      </c>
      <c r="E10" s="51" t="s">
        <v>111</v>
      </c>
      <c r="F10" s="53" t="s">
        <v>109</v>
      </c>
      <c r="G10" s="43"/>
      <c r="H10" s="43"/>
      <c r="I10" s="43"/>
      <c r="J10" s="43"/>
      <c r="K10" s="43"/>
      <c r="L10" s="43"/>
      <c r="M10" s="43"/>
      <c r="N10" s="43"/>
      <c r="O10" s="43"/>
      <c r="P10" s="43"/>
      <c r="Q10" s="43"/>
      <c r="R10" s="43"/>
      <c r="S10" s="43"/>
      <c r="T10" s="43"/>
      <c r="U10" s="43"/>
      <c r="V10" s="43"/>
      <c r="W10" s="43"/>
      <c r="X10" s="43"/>
      <c r="Y10" s="43"/>
      <c r="Z10" s="43"/>
    </row>
    <row r="11" spans="1:26" ht="12.75" customHeight="1" x14ac:dyDescent="0.2">
      <c r="A11" s="43"/>
      <c r="B11" s="205"/>
      <c r="C11" s="196" t="s">
        <v>33</v>
      </c>
      <c r="D11" s="50" t="s">
        <v>112</v>
      </c>
      <c r="E11" s="51" t="s">
        <v>113</v>
      </c>
      <c r="F11" s="53" t="s">
        <v>109</v>
      </c>
      <c r="G11" s="43"/>
      <c r="H11" s="43"/>
      <c r="I11" s="43"/>
      <c r="J11" s="43"/>
      <c r="K11" s="43"/>
      <c r="L11" s="43"/>
      <c r="M11" s="43"/>
      <c r="N11" s="43"/>
      <c r="O11" s="43"/>
      <c r="P11" s="43"/>
      <c r="Q11" s="43"/>
      <c r="R11" s="43"/>
      <c r="S11" s="43"/>
      <c r="T11" s="43"/>
      <c r="U11" s="43"/>
      <c r="V11" s="43"/>
      <c r="W11" s="43"/>
      <c r="X11" s="43"/>
      <c r="Y11" s="43"/>
      <c r="Z11" s="43"/>
    </row>
    <row r="12" spans="1:26" ht="12.75" customHeight="1" x14ac:dyDescent="0.2">
      <c r="A12" s="43"/>
      <c r="B12" s="205"/>
      <c r="C12" s="197"/>
      <c r="D12" s="50" t="s">
        <v>114</v>
      </c>
      <c r="E12" s="51" t="s">
        <v>115</v>
      </c>
      <c r="F12" s="53" t="s">
        <v>109</v>
      </c>
      <c r="G12" s="43"/>
      <c r="H12" s="43"/>
      <c r="I12" s="43"/>
      <c r="J12" s="43"/>
      <c r="K12" s="43"/>
      <c r="L12" s="43"/>
      <c r="M12" s="43"/>
      <c r="N12" s="43"/>
      <c r="O12" s="43"/>
      <c r="P12" s="43"/>
      <c r="Q12" s="43"/>
      <c r="R12" s="43"/>
      <c r="S12" s="43"/>
      <c r="T12" s="43"/>
      <c r="U12" s="43"/>
      <c r="V12" s="43"/>
      <c r="W12" s="43"/>
      <c r="X12" s="43"/>
      <c r="Y12" s="43"/>
      <c r="Z12" s="43"/>
    </row>
    <row r="13" spans="1:26" ht="12.75" customHeight="1" x14ac:dyDescent="0.2">
      <c r="A13" s="43"/>
      <c r="B13" s="205"/>
      <c r="C13" s="196" t="s">
        <v>34</v>
      </c>
      <c r="D13" s="50" t="s">
        <v>116</v>
      </c>
      <c r="E13" s="51" t="s">
        <v>117</v>
      </c>
      <c r="F13" s="53" t="s">
        <v>109</v>
      </c>
      <c r="G13" s="43"/>
      <c r="H13" s="43"/>
      <c r="I13" s="43"/>
      <c r="J13" s="43"/>
      <c r="K13" s="43"/>
      <c r="L13" s="43"/>
      <c r="M13" s="43"/>
      <c r="N13" s="43"/>
      <c r="O13" s="43"/>
      <c r="P13" s="43"/>
      <c r="Q13" s="43"/>
      <c r="R13" s="43"/>
      <c r="S13" s="43"/>
      <c r="T13" s="43"/>
      <c r="U13" s="43"/>
      <c r="V13" s="43"/>
      <c r="W13" s="43"/>
      <c r="X13" s="43"/>
      <c r="Y13" s="43"/>
      <c r="Z13" s="43"/>
    </row>
    <row r="14" spans="1:26" ht="12.75" customHeight="1" x14ac:dyDescent="0.2">
      <c r="A14" s="43"/>
      <c r="B14" s="210"/>
      <c r="C14" s="198"/>
      <c r="D14" s="54" t="s">
        <v>118</v>
      </c>
      <c r="E14" s="55" t="s">
        <v>119</v>
      </c>
      <c r="F14" s="56" t="s">
        <v>109</v>
      </c>
      <c r="G14" s="43"/>
      <c r="H14" s="43"/>
      <c r="I14" s="43"/>
      <c r="J14" s="43"/>
      <c r="K14" s="43"/>
      <c r="L14" s="43"/>
      <c r="M14" s="43"/>
      <c r="N14" s="43"/>
      <c r="O14" s="43"/>
      <c r="P14" s="43"/>
      <c r="Q14" s="43"/>
      <c r="R14" s="43"/>
      <c r="S14" s="43"/>
      <c r="T14" s="43"/>
      <c r="U14" s="43"/>
      <c r="V14" s="43"/>
      <c r="W14" s="43"/>
      <c r="X14" s="43"/>
      <c r="Y14" s="43"/>
      <c r="Z14" s="43"/>
    </row>
    <row r="15" spans="1:26" ht="49.5" customHeight="1" x14ac:dyDescent="0.2">
      <c r="A15" s="43"/>
      <c r="B15" s="193" t="s">
        <v>120</v>
      </c>
      <c r="C15" s="194"/>
      <c r="D15" s="194"/>
      <c r="E15" s="194"/>
      <c r="F15" s="195"/>
      <c r="G15" s="43"/>
      <c r="H15" s="43"/>
      <c r="I15" s="43"/>
      <c r="J15" s="43"/>
      <c r="K15" s="43"/>
      <c r="L15" s="43"/>
      <c r="M15" s="43"/>
      <c r="N15" s="43"/>
      <c r="O15" s="43"/>
      <c r="P15" s="43"/>
      <c r="Q15" s="43"/>
      <c r="R15" s="43"/>
      <c r="S15" s="43"/>
      <c r="T15" s="43"/>
      <c r="U15" s="43"/>
      <c r="V15" s="43"/>
      <c r="W15" s="43"/>
      <c r="X15" s="43"/>
      <c r="Y15" s="43"/>
      <c r="Z15" s="43"/>
    </row>
    <row r="16" spans="1:26" ht="27" customHeight="1" x14ac:dyDescent="0.25">
      <c r="A16" s="43"/>
      <c r="B16" s="57"/>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2.75" customHeight="1" x14ac:dyDescent="0.2">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12.75" customHeight="1" x14ac:dyDescent="0.2">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ht="12.75" customHeight="1" x14ac:dyDescent="0.2">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2.75" customHeight="1" x14ac:dyDescent="0.2">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2.75" customHeight="1"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2.75" customHeight="1" x14ac:dyDescent="0.2">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2.75" customHeight="1" x14ac:dyDescent="0.2">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2.75" customHeight="1" x14ac:dyDescent="0.2">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2.75" customHeight="1" x14ac:dyDescent="0.2">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2.75" customHeight="1" x14ac:dyDescent="0.2">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2.75" customHeight="1" x14ac:dyDescent="0.2">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2.75" customHeight="1" x14ac:dyDescent="0.2">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2.75" customHeight="1" x14ac:dyDescent="0.2">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2.75" customHeight="1" x14ac:dyDescent="0.2">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2.75" customHeight="1" x14ac:dyDescent="0.2">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2.75" customHeight="1" x14ac:dyDescent="0.2">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2.75" customHeigh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2.75" customHeight="1" x14ac:dyDescent="0.2">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2.75" customHeight="1" x14ac:dyDescent="0.2">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2.75" customHeight="1" x14ac:dyDescent="0.2">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2.75" customHeight="1" x14ac:dyDescent="0.2">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2.75" customHeight="1" x14ac:dyDescent="0.2">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2.75" customHeight="1" x14ac:dyDescent="0.2">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2.75" customHeight="1"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2.75" customHeight="1" x14ac:dyDescent="0.2">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2.75" customHeight="1"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2.75" customHeight="1" x14ac:dyDescent="0.2">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2.75" customHeight="1" x14ac:dyDescent="0.2">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2.75" customHeigh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2.75" customHeight="1"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2.75" customHeigh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2.75" customHeight="1" x14ac:dyDescent="0.2">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2.75" customHeight="1"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2.75" customHeight="1" x14ac:dyDescent="0.2">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2.75" customHeight="1" x14ac:dyDescent="0.2">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2.75" customHeight="1"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2.75" customHeight="1" x14ac:dyDescent="0.2">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2.75" customHeight="1" x14ac:dyDescent="0.2">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2.75" customHeight="1" x14ac:dyDescent="0.2">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2.75" customHeight="1" x14ac:dyDescent="0.2">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2.75" customHeight="1" x14ac:dyDescent="0.2">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2.75" customHeight="1" x14ac:dyDescent="0.2">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2.75" customHeight="1" x14ac:dyDescent="0.2">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2.75" customHeight="1" x14ac:dyDescent="0.2">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2.75" customHeight="1" x14ac:dyDescent="0.2">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2.75" customHeight="1" x14ac:dyDescent="0.2">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2.75" customHeight="1"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2.7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2.75" customHeigh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2.75" customHeight="1" x14ac:dyDescent="0.2">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2.75" customHeigh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2.75" customHeigh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2.75" customHeight="1" x14ac:dyDescent="0.2">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2.75" customHeight="1" x14ac:dyDescent="0.2">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2.75" customHeight="1" x14ac:dyDescent="0.2">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2.75" customHeight="1" x14ac:dyDescent="0.2">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2.75" customHeight="1" x14ac:dyDescent="0.2">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2.75" customHeight="1" x14ac:dyDescent="0.2">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2.75" customHeight="1" x14ac:dyDescent="0.2">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2.75" customHeight="1" x14ac:dyDescent="0.2">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2.75" customHeight="1" x14ac:dyDescent="0.2">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2.75" customHeight="1" x14ac:dyDescent="0.2">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2.75" customHeight="1" x14ac:dyDescent="0.2">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2.75" customHeight="1" x14ac:dyDescent="0.2">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2.75" customHeight="1" x14ac:dyDescent="0.2">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2.75" customHeight="1" x14ac:dyDescent="0.2">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2.75" customHeight="1" x14ac:dyDescent="0.2">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2.75" customHeight="1" x14ac:dyDescent="0.2">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2.75" customHeight="1" x14ac:dyDescent="0.2">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2.75" customHeight="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2.75" customHeight="1" x14ac:dyDescent="0.2">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2.75" customHeight="1" x14ac:dyDescent="0.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2.75" customHeight="1" x14ac:dyDescent="0.2">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2.75" customHeight="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2.75" customHeight="1" x14ac:dyDescent="0.2">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2.75" customHeight="1" x14ac:dyDescent="0.2">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2.75" customHeight="1" x14ac:dyDescent="0.2">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2.75" customHeight="1" x14ac:dyDescent="0.2">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2.75" customHeight="1" x14ac:dyDescent="0.2">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2.75" customHeight="1" x14ac:dyDescent="0.2">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2.75" customHeight="1" x14ac:dyDescent="0.2">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2.75" customHeight="1" x14ac:dyDescent="0.2">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2.75" customHeight="1" x14ac:dyDescent="0.2">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2.75" customHeight="1" x14ac:dyDescent="0.2">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2.75" customHeight="1" x14ac:dyDescent="0.2">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2.75" customHeight="1" x14ac:dyDescent="0.2">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2.75" customHeight="1" x14ac:dyDescent="0.2">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2.75" customHeight="1" x14ac:dyDescent="0.2">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2.75" customHeight="1" x14ac:dyDescent="0.2">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2.75" customHeight="1" x14ac:dyDescent="0.2">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2.75" customHeight="1" x14ac:dyDescent="0.2">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2.75" customHeight="1" x14ac:dyDescent="0.2">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2.75" customHeight="1" x14ac:dyDescent="0.2">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2.75" customHeight="1" x14ac:dyDescent="0.2">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2.75" customHeight="1" x14ac:dyDescent="0.2">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2.75" customHeight="1" x14ac:dyDescent="0.2">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2.75" customHeight="1" x14ac:dyDescent="0.2">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2.75" customHeight="1" x14ac:dyDescent="0.2">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2.75" customHeight="1" x14ac:dyDescent="0.2">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2.75" customHeight="1" x14ac:dyDescent="0.2">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2.75" customHeight="1" x14ac:dyDescent="0.2">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2.75" customHeight="1" x14ac:dyDescent="0.2">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2.75" customHeight="1" x14ac:dyDescent="0.2">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2.75" customHeight="1" x14ac:dyDescent="0.2">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2.75" customHeight="1" x14ac:dyDescent="0.2">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2.75" customHeight="1" x14ac:dyDescent="0.2">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2.75" customHeight="1" x14ac:dyDescent="0.2">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2.75" customHeight="1" x14ac:dyDescent="0.2">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2.75" customHeight="1" x14ac:dyDescent="0.2">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2.75" customHeight="1" x14ac:dyDescent="0.2">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2.75" customHeight="1" x14ac:dyDescent="0.2">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2.75" customHeight="1" x14ac:dyDescent="0.2">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2.75" customHeight="1" x14ac:dyDescent="0.2">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2.75" customHeight="1" x14ac:dyDescent="0.2">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2.75" customHeight="1" x14ac:dyDescent="0.2">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2.75" customHeight="1" x14ac:dyDescent="0.2">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2.75" customHeight="1" x14ac:dyDescent="0.2">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2.75" customHeight="1" x14ac:dyDescent="0.2">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2.75" customHeight="1" x14ac:dyDescent="0.2">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2.75" customHeight="1" x14ac:dyDescent="0.2">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2.75" customHeight="1" x14ac:dyDescent="0.2">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2.75" customHeight="1" x14ac:dyDescent="0.2">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2.75" customHeight="1" x14ac:dyDescent="0.2">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2.75" customHeight="1" x14ac:dyDescent="0.2">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2.75" customHeight="1" x14ac:dyDescent="0.2">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2.75" customHeight="1" x14ac:dyDescent="0.2">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2.75" customHeight="1" x14ac:dyDescent="0.2">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2.75" customHeight="1" x14ac:dyDescent="0.2">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2.75" customHeight="1" x14ac:dyDescent="0.2">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2.75" customHeight="1" x14ac:dyDescent="0.2">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2.75" customHeight="1" x14ac:dyDescent="0.2">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2.75" customHeight="1" x14ac:dyDescent="0.2">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2.75" customHeight="1" x14ac:dyDescent="0.2">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2.75" customHeight="1" x14ac:dyDescent="0.2">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2.75" customHeight="1" x14ac:dyDescent="0.2">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2.75" customHeight="1" x14ac:dyDescent="0.2">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2.75" customHeight="1" x14ac:dyDescent="0.2">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2.75" customHeight="1" x14ac:dyDescent="0.2">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2.75" customHeight="1" x14ac:dyDescent="0.2">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2.75" customHeight="1" x14ac:dyDescent="0.2">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2.75" customHeight="1" x14ac:dyDescent="0.2">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2.75" customHeight="1" x14ac:dyDescent="0.2">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2.75" customHeight="1" x14ac:dyDescent="0.2">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2.75" customHeight="1" x14ac:dyDescent="0.2">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2.75" customHeight="1" x14ac:dyDescent="0.2">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2.75" customHeight="1" x14ac:dyDescent="0.2">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2.75" customHeight="1" x14ac:dyDescent="0.2">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2.75" customHeight="1" x14ac:dyDescent="0.2">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2.75" customHeight="1" x14ac:dyDescent="0.2">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2.75" customHeight="1" x14ac:dyDescent="0.2">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2.75" customHeight="1" x14ac:dyDescent="0.2">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2.75" customHeight="1" x14ac:dyDescent="0.2">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2.75" customHeight="1" x14ac:dyDescent="0.2">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2.75" customHeight="1" x14ac:dyDescent="0.2">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2.75" customHeight="1" x14ac:dyDescent="0.2">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2.75" customHeight="1" x14ac:dyDescent="0.2">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2.75" customHeight="1" x14ac:dyDescent="0.2">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2.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2.75" customHeight="1" x14ac:dyDescent="0.2">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2.75"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2.75" customHeight="1" x14ac:dyDescent="0.2">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2.75" customHeight="1" x14ac:dyDescent="0.2">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2.75" customHeight="1" x14ac:dyDescent="0.2">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2.75" customHeight="1" x14ac:dyDescent="0.2">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2.75" customHeight="1" x14ac:dyDescent="0.2">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2.75" customHeight="1" x14ac:dyDescent="0.2">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2.75" customHeight="1" x14ac:dyDescent="0.2">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2.75" customHeight="1" x14ac:dyDescent="0.2">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2.75" customHeight="1" x14ac:dyDescent="0.2">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2.75" customHeight="1" x14ac:dyDescent="0.2">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2.75" customHeight="1" x14ac:dyDescent="0.2">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2.75" customHeight="1" x14ac:dyDescent="0.2">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2.75" customHeight="1" x14ac:dyDescent="0.2">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2.75" customHeight="1" x14ac:dyDescent="0.2">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2.75" customHeight="1" x14ac:dyDescent="0.2">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2.75" customHeight="1" x14ac:dyDescent="0.2">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2.75" customHeight="1" x14ac:dyDescent="0.2">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2.75" customHeight="1" x14ac:dyDescent="0.2">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2.75" customHeight="1" x14ac:dyDescent="0.2">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2.75" customHeight="1" x14ac:dyDescent="0.2">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2.75" customHeight="1" x14ac:dyDescent="0.2">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2.75" customHeight="1" x14ac:dyDescent="0.2">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2.75" customHeight="1" x14ac:dyDescent="0.2">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2.75" customHeight="1" x14ac:dyDescent="0.2">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2.75" customHeight="1" x14ac:dyDescent="0.2">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2.75" customHeight="1" x14ac:dyDescent="0.2">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2.75" customHeight="1" x14ac:dyDescent="0.2">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2.75" customHeight="1" x14ac:dyDescent="0.2">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2.75" customHeight="1"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2.75" customHeight="1" x14ac:dyDescent="0.2">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2.75" customHeight="1" x14ac:dyDescent="0.2">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2.75" customHeight="1" x14ac:dyDescent="0.2">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2.75" customHeight="1" x14ac:dyDescent="0.2">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2.75" customHeight="1" x14ac:dyDescent="0.2">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2.75" customHeight="1" x14ac:dyDescent="0.2">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2.75" customHeight="1" x14ac:dyDescent="0.2">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2.75" customHeight="1" x14ac:dyDescent="0.2">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2.75" customHeight="1" x14ac:dyDescent="0.2">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2.75" customHeight="1" x14ac:dyDescent="0.2">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2.75" customHeight="1" x14ac:dyDescent="0.2">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2.75" customHeight="1" x14ac:dyDescent="0.2">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2.75" customHeight="1" x14ac:dyDescent="0.2">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2.75" customHeight="1" x14ac:dyDescent="0.2">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2.75"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2.75"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2.75"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2.75"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2.75"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2.75"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2.75"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2.75"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2.75"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2.75"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2.75"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2.75"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2.75"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2.75"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2.75"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2.75"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2.75"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2.75"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2.75"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2.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2.75"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2.75"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2.75"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2.75"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2.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2.75"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2.75"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2.75"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2.75"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2.75"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2.75"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2.75"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2.75"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2.75"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2.75"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2.75"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2.75"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2.75"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2.75"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2.75"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2.75"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2.75"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2.75"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2.75"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2.75"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2.75"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2.75"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2.75"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2.75"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2.75"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2.75"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2.75"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2.75"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2.75"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2.75"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2.75"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2.75"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2.75"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2.75"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2.75"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2.75"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2.75"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2.75"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2.75"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2.75"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2.75"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2.75"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2.75"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2.75"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2.75"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2.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2.75"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2.75"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2.75"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2.75"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2.75"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2.75"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2.75"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2.75"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2.75"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2.75"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2.75"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2.75"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2.75"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2.75"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2.75"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2.75"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2.75"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2.75"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2.75"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2.75"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2.75"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2.75"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2.75"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2.75"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2.75"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2.75"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2.75"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2.75"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2.75"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2.75"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2.75"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2.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2.75"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2.75"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2.75"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2.75"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2.75"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2.75"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2.75"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2.75"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2.75"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2.75"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2.75"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2.75"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2.75"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2.75"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2.75"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2.75"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2.75"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2.75"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2.75"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2.75"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2.75"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2.75"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2.75"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2.75"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2.75"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2.75"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2.75"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2.75"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2.75"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2.75"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2.75"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2.75"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2.75"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2.75"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2.75"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2.75"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2.75"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2.75"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2.75"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2.75"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2.75"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2.75"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2.75"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2.75"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2.75"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2.75"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2.75"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2.75"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2.75"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2.75"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2.75"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2.75"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2.75"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2.75"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2.75"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2.75"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2.75"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2.75"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2.75"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2.75"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2.75"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2.75"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2.75"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2.75"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2.75"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2.75"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2.75"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2.75"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2.75"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2.75"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2.75"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2.75"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2.75"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2.75"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2.75"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2.75"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2.75"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2.75"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2.75"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2.75"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2.75"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2.75"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2.75"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2.75"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2.75"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2.75"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2.75"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2.75"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2.75"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2.75"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2.75"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2.75"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2.75"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2.75"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2.75"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2.75"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2.75"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2.75"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2.75"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2.75"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2.75"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2.75"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2.75"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2.75"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2.75"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2.75"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2.75"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2.75"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2.75"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2.75"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2.75"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2.75"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2.75"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2.75"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2.75"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2.75"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2.75"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2.75"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2.75"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2.75"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2.75"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2.75"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2.75"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2.75"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2.75"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2.75"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2.75"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2.75"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2.75"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2.75"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2.75"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2.75"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2.75"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2.75"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2.75"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2.75"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2.75"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2.75"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2.75"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2.75"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2.75"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2.75"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2.75"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2.75"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2.75"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2.75"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2.75"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2.75"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2.75"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2.75"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2.75"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2.75"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2.75"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2.75"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2.75"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2.75"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2.75"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2.75"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2.75"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2.75"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2.75"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2.75"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2.75"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2.75"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2.75"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2.75"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2.75"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2.75"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2.75"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2.75"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2.75"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2.75"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2.75"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2.75"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2.75"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2.75"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2.75"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2.75"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2.75"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2.75"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2.75"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2.75"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2.75"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2.75"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2.75"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2.75"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2.75"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2.75"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2.75"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2.75"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2.75"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2.75"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2.75"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2.75"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2.75"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2.75"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2.75"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2.75"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2.75"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2.75"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2.7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2.75"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2.75"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2.75"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2.75"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2.75"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2.75"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2.75"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2.75"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2.75"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2.75"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2.75"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2.75"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2.75"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2.75"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2.75"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2.75"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2.75"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2.75"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2.75"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2.75"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2.75"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2.75"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2.75"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2.75"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2.75"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2.75"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2.75"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2.75"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2.75"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2.75"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2.75"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2.75"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2.75"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2.75"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2.75"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2.75"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2.75"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2.75"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2.75"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2.75"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2.75"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2.75"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2.75"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2.75"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2.75"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2.75"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2.75"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2.75"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2.75"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2.75"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2.75"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2.75"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2.75"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2.75"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2.75"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2.75"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2.75"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2.75"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2.75"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2.75"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2.75"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2.75"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2.75"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2.75"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2.75"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2.75"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2.75"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2.75"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2.75"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2.75"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2.75"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2.75"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2.75"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2.75"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2.75"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2.75"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2.75"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2.75"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2.75"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2.75"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2.75"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2.75"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2.75"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2.75"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2.75"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2.75"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2.75"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2.75"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2.75"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2.75"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2.75"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2.75"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2.75"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2.75"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2.75"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2.75"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2.75"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2.75"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2.75"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2.75"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2.75"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2.75"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2.75"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2.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2.75"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2.75"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2.75"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2.75"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2.75"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2.75"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2.75"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2.75"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2.75"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2.75"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2.75"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2.75"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2.75"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2.75"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2.75"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2.75"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2.75"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2.75"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2.75"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2.75"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2.75"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2.75"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2.75"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2.75"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2.75"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2.75"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2.75"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2.75"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2.75"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2.75"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2.75"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2.75"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2.75"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2.75"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2.75"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2.75"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2.75"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2.75"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2.75"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2.75"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2.75"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2.75"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2.75"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2.75"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2.75"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2.75"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2.75"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2.75"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2.75"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2.75"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2.75"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2.75"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2.75"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2.75"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2.75"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2.75"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2.75"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2.75"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2.75"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2.75"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2.75"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2.75"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2.75"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2.75"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2.75"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2.75"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2.75"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2.75"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2.75"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2.75"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2.75"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2.75"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2.75"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2.75"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2.75"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2.75"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2.75"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2.75"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2.75"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2.75"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2.75"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2.75"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2.75"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2.75"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2.75"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2.75"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2.75"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2.75"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2.75"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2.75"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2.75"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2.75"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2.75"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2.75"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2.75"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2.75"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2.75"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2.75"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2.75"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2.75"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2.75"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2.75"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2.75"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2.75"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2.75"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2.75"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2.75"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2.75"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2.75"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2.75"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2.75"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2.75"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2.75"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2.75"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2.75"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2.75"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2.75"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2.75"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2.75"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2.75"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2.75"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2.75"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2.75"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2.75"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2.75"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2.75"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2.75"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2.75"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2.75"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2.75"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2.75"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2.75"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2.75"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2.75"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2.75"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2.75"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2.75"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2.75"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2.75"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2.75"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2.75"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2.75"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2.75"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2.75"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2.75"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2.75"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2.75"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2.75"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2.75"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2.75"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2.75"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2.75"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2.75"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2.75"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2.75"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2.75"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2.75"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2.75"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2.75"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2.75"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2.75"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2.75"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2.75"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2.75"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2.75"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2.75"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2.75"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2.75"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2.75"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2.75"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2.75"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2.75"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2.75"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2.75"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2.75"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2.75"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2.75"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2.75"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2.75"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2.75"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2.75"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2.75"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2.75"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2.75"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2.75"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2.75"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2.75"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2.75"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2.75"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2.75"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2.75"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2.75"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2.75"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2.75"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2.75"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2.75"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2.75"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2.75"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2.75"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2.75"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2.75"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2.75"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2.75"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2.75"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2.75"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2.75"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2.75"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2.75"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2.75"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2.75"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2.75"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2.75"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2.75"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2.75"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2.75"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2.75"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2.75"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2.75"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2.75"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2.75"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2.75"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2.75"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2.75"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2.75"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2.75"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2.75"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2.75"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2.75"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2.75"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2.75"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2.75"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2.75"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2.75"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2.75"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2.75"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2.75"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2.75"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2.75"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2.75"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2.75"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2.75"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2.75"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2.75"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2.75"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2.75"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2.75"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2.75"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2.75"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2.75"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2.75"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2.75"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2.75"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2.75"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2.75"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2.75"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2.75"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2.75"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2.75"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2.75"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2.75"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2.75"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2.75"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2.75"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2.75"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2.75"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2.75"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2.75"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2.75"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2.75"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2.75"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2.75"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2.75"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2.75"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2.75"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2.75"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2.75"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2.75"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2.75"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2.75"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2.75"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2.75"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2.75"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2.75"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2.75"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2.75"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2.75"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2.75"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2.75"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2.75"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2.75"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2.75"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2.75"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2.75"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2.75"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2.75"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2.75"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2.75"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2.75"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2.75"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2.75"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2.75"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2.75"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2.75"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2.75"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2.75"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2.75"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2.75"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2.75"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2.75"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2.75"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2.75"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2.75"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2.75"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2.75"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2.75"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2.75"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2.75"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2.75"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2.75"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2.75"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2.75"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2.75"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2.75"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2.75"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2.75"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2.75"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2.75"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2.75"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2.75"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2.75"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2.75"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2.75"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2.75"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2.75"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2.75"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2.75"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2.75"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2.75"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2.75"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2.75"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2.75"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2.75"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2.75"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2.75"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2.75"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2.75"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2.75"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2.75"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2.75"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2.75"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2.75"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2.75"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2.75"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2.75"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2.75"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2.75"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2.75"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2.75"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2.75"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2.75"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2.75"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2.75"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2.75"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2.75"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2.75"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2.75"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2.75"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2.75"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2.75"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2.75"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2.75"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2.75"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202E-3796-44B9-8C28-4AA7191C1815}">
  <dimension ref="A1:C6"/>
  <sheetViews>
    <sheetView tabSelected="1" zoomScale="130" zoomScaleNormal="130" workbookViewId="0">
      <selection activeCell="A4" sqref="A4"/>
    </sheetView>
  </sheetViews>
  <sheetFormatPr baseColWidth="10" defaultRowHeight="14.25" x14ac:dyDescent="0.2"/>
  <cols>
    <col min="1" max="1" width="11" style="120"/>
    <col min="2" max="2" width="15.25" style="120" customWidth="1"/>
    <col min="3" max="3" width="61.625" style="120" customWidth="1"/>
    <col min="4" max="16384" width="11" style="120"/>
  </cols>
  <sheetData>
    <row r="1" spans="1:3" ht="15" x14ac:dyDescent="0.25">
      <c r="A1" s="211" t="s">
        <v>415</v>
      </c>
      <c r="B1" s="211"/>
      <c r="C1" s="211"/>
    </row>
    <row r="2" spans="1:3" ht="15" x14ac:dyDescent="0.25">
      <c r="A2" s="211" t="s">
        <v>407</v>
      </c>
      <c r="B2" s="211"/>
      <c r="C2" s="211"/>
    </row>
    <row r="4" spans="1:3" ht="15" x14ac:dyDescent="0.25">
      <c r="A4" s="121" t="s">
        <v>408</v>
      </c>
      <c r="B4" s="121" t="s">
        <v>409</v>
      </c>
      <c r="C4" s="121"/>
    </row>
    <row r="5" spans="1:3" s="124" customFormat="1" ht="39.75" customHeight="1" x14ac:dyDescent="0.2">
      <c r="A5" s="122">
        <v>1</v>
      </c>
      <c r="B5" s="123" t="s">
        <v>410</v>
      </c>
      <c r="C5" s="125" t="s">
        <v>411</v>
      </c>
    </row>
    <row r="6" spans="1:3" s="124" customFormat="1" ht="71.25" x14ac:dyDescent="0.2">
      <c r="A6" s="122">
        <v>2</v>
      </c>
      <c r="B6" s="123" t="s">
        <v>412</v>
      </c>
      <c r="C6" s="125" t="s">
        <v>413</v>
      </c>
    </row>
  </sheetData>
  <mergeCells count="2">
    <mergeCell ref="A2:C2"/>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9B8BF84A24A04F895C4CDCA099487A" ma:contentTypeVersion="10" ma:contentTypeDescription="Crear nuevo documento." ma:contentTypeScope="" ma:versionID="9673601659a2836143a1b95a4903731e">
  <xsd:schema xmlns:xsd="http://www.w3.org/2001/XMLSchema" xmlns:xs="http://www.w3.org/2001/XMLSchema" xmlns:p="http://schemas.microsoft.com/office/2006/metadata/properties" xmlns:ns3="b5cb869d-253c-4830-8789-85cdabdf1fe1" targetNamespace="http://schemas.microsoft.com/office/2006/metadata/properties" ma:root="true" ma:fieldsID="610c061621ba79f3ee7e5cadf1ef26b8" ns3:_="">
    <xsd:import namespace="b5cb869d-253c-4830-8789-85cdabdf1fe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b869d-253c-4830-8789-85cdabdf1fe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5cb869d-253c-4830-8789-85cdabdf1fe1" xsi:nil="true"/>
  </documentManagement>
</p:properties>
</file>

<file path=customXml/itemProps1.xml><?xml version="1.0" encoding="utf-8"?>
<ds:datastoreItem xmlns:ds="http://schemas.openxmlformats.org/officeDocument/2006/customXml" ds:itemID="{25D9B71A-2A08-444E-B4F1-11AD8BC2E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b869d-253c-4830-8789-85cdabdf1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60996-7595-44DF-8DC9-17C331327A53}">
  <ds:schemaRefs>
    <ds:schemaRef ds:uri="http://schemas.microsoft.com/sharepoint/v3/contenttype/forms"/>
  </ds:schemaRefs>
</ds:datastoreItem>
</file>

<file path=customXml/itemProps3.xml><?xml version="1.0" encoding="utf-8"?>
<ds:datastoreItem xmlns:ds="http://schemas.openxmlformats.org/officeDocument/2006/customXml" ds:itemID="{CAAFDCDD-7555-48B4-8404-417878C993B9}">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b5cb869d-253c-4830-8789-85cdabdf1fe1"/>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final</vt:lpstr>
      <vt:lpstr>Tabla probabilidad</vt:lpstr>
      <vt:lpstr>Tabla Impacto</vt:lpstr>
      <vt:lpstr>Tabla Valoración controles</vt:lpstr>
      <vt:lpstr>Versiones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Yamile Espinosa Galindo</cp:lastModifiedBy>
  <dcterms:created xsi:type="dcterms:W3CDTF">2020-03-24T23:12:47Z</dcterms:created>
  <dcterms:modified xsi:type="dcterms:W3CDTF">2026-03-13T17:08:47Z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1ec8a6-bbee-4b40-bdc1-9f8ab4bf789f_Enabled">
    <vt:lpwstr>true</vt:lpwstr>
  </property>
  <property fmtid="{D5CDD505-2E9C-101B-9397-08002B2CF9AE}" pid="3" name="MSIP_Label_821ec8a6-bbee-4b40-bdc1-9f8ab4bf789f_SetDate">
    <vt:lpwstr>2026-01-28T23:44:24Z</vt:lpwstr>
  </property>
  <property fmtid="{D5CDD505-2E9C-101B-9397-08002B2CF9AE}" pid="4" name="MSIP_Label_821ec8a6-bbee-4b40-bdc1-9f8ab4bf789f_Method">
    <vt:lpwstr>Standard</vt:lpwstr>
  </property>
  <property fmtid="{D5CDD505-2E9C-101B-9397-08002B2CF9AE}" pid="5" name="MSIP_Label_821ec8a6-bbee-4b40-bdc1-9f8ab4bf789f_Name">
    <vt:lpwstr>Verde - Público</vt:lpwstr>
  </property>
  <property fmtid="{D5CDD505-2E9C-101B-9397-08002B2CF9AE}" pid="6" name="MSIP_Label_821ec8a6-bbee-4b40-bdc1-9f8ab4bf789f_SiteId">
    <vt:lpwstr>9b1ecfaa-c675-42ee-b297-0eaeb51bcc4c</vt:lpwstr>
  </property>
  <property fmtid="{D5CDD505-2E9C-101B-9397-08002B2CF9AE}" pid="7" name="MSIP_Label_821ec8a6-bbee-4b40-bdc1-9f8ab4bf789f_ActionId">
    <vt:lpwstr>7643390f-b05f-4ae8-8563-24514b6188cf</vt:lpwstr>
  </property>
  <property fmtid="{D5CDD505-2E9C-101B-9397-08002B2CF9AE}" pid="8" name="MSIP_Label_821ec8a6-bbee-4b40-bdc1-9f8ab4bf789f_ContentBits">
    <vt:lpwstr>0</vt:lpwstr>
  </property>
  <property fmtid="{D5CDD505-2E9C-101B-9397-08002B2CF9AE}" pid="9" name="MSIP_Label_821ec8a6-bbee-4b40-bdc1-9f8ab4bf789f_Tag">
    <vt:lpwstr>50, 3, 0, 1</vt:lpwstr>
  </property>
  <property fmtid="{D5CDD505-2E9C-101B-9397-08002B2CF9AE}" pid="10" name="ContentTypeId">
    <vt:lpwstr>0x010100189B8BF84A24A04F895C4CDCA099487A</vt:lpwstr>
  </property>
</Properties>
</file>